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2.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3.xml" ContentType="application/vnd.openxmlformats-officedocument.drawing+xml"/>
  <Override PartName="/xl/ctrlProps/ctrlProp3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showInkAnnotation="0" codeName="DieseArbeitsmappe" autoCompressPictures="0"/>
  <mc:AlternateContent xmlns:mc="http://schemas.openxmlformats.org/markup-compatibility/2006">
    <mc:Choice Requires="x15">
      <x15ac:absPath xmlns:x15ac="http://schemas.microsoft.com/office/spreadsheetml/2010/11/ac" url="C:\Users\wtslokal\Documents\3._0_Sachverständigenbüro 2022\3._10 VgV Landkreis Rosenheim_26\11. Vergabeunterlage Freigabe erteilt\"/>
    </mc:Choice>
  </mc:AlternateContent>
  <xr:revisionPtr revIDLastSave="0" documentId="13_ncr:1_{B4216399-9B0A-42EA-9E25-F616037D86C3}" xr6:coauthVersionLast="47" xr6:coauthVersionMax="47" xr10:uidLastSave="{00000000-0000-0000-0000-000000000000}"/>
  <bookViews>
    <workbookView xWindow="-93" yWindow="-93" windowWidth="25786" windowHeight="13866" xr2:uid="{CA0AF42D-C314-462F-920C-C16B51CD6642}"/>
  </bookViews>
  <sheets>
    <sheet name="Preiszusammenstellung" sheetId="171" r:id="rId1"/>
    <sheet name="Erklärung Bearbeitung" sheetId="384" r:id="rId2"/>
    <sheet name="Firmendaten" sheetId="421" r:id="rId3"/>
    <sheet name="Eigenerklärungen" sheetId="422" r:id="rId4"/>
    <sheet name="Erklärung Nachunternehmer" sheetId="292" r:id="rId5"/>
    <sheet name="Allg. Anforderungen Reinigung" sheetId="464" r:id="rId6"/>
    <sheet name="GMK UR" sheetId="437" r:id="rId7"/>
    <sheet name="GMK GR-So" sheetId="451" r:id="rId8"/>
    <sheet name="Verwaltung Haus 4" sheetId="367" r:id="rId9"/>
    <sheet name="LB Af" sheetId="352" r:id="rId10"/>
    <sheet name="LB Bü" sheetId="166" r:id="rId11"/>
    <sheet name="LB Bs" sheetId="446" r:id="rId12"/>
    <sheet name="LB Foy" sheetId="462" r:id="rId13"/>
    <sheet name="LB Fl" sheetId="341" r:id="rId14"/>
    <sheet name="LB Wf" sheetId="452" r:id="rId15"/>
    <sheet name="LB Sa" sheetId="337" r:id="rId16"/>
    <sheet name="LB Tk" sheetId="382" r:id="rId17"/>
    <sheet name="LB Tr" sheetId="340" r:id="rId18"/>
    <sheet name="LB Ko" sheetId="343" r:id="rId19"/>
    <sheet name="LB Grund- Sonderreinigung" sheetId="279" r:id="rId20"/>
    <sheet name="Berechnung Tage " sheetId="418" r:id="rId21"/>
    <sheet name="Steuerung" sheetId="164" r:id="rId22"/>
  </sheets>
  <definedNames>
    <definedName name="_xlnm._FilterDatabase" localSheetId="9" hidden="1">'LB Af'!$A$9:$H$14</definedName>
    <definedName name="_xlnm._FilterDatabase" localSheetId="11" hidden="1">'LB Bs'!$A$13:$H$30</definedName>
    <definedName name="_xlnm._FilterDatabase" localSheetId="10" hidden="1">'LB Bü'!$A$13:$H$30</definedName>
    <definedName name="_xlnm._FilterDatabase" localSheetId="13" hidden="1">'LB Fl'!$A$13:$N$22</definedName>
    <definedName name="_xlnm._FilterDatabase" localSheetId="12" hidden="1">'LB Foy'!$A$13:$H$21</definedName>
    <definedName name="_xlnm._FilterDatabase" localSheetId="18" hidden="1">'LB Ko'!$A$13:$B$25</definedName>
    <definedName name="_xlnm._FilterDatabase" localSheetId="15" hidden="1">'LB Sa'!$A$13:$H$45</definedName>
    <definedName name="_xlnm._FilterDatabase" localSheetId="16" hidden="1">'LB Tk'!#REF!</definedName>
    <definedName name="_xlnm._FilterDatabase" localSheetId="17" hidden="1">'LB Tr'!$A$13:$H$20</definedName>
    <definedName name="_xlnm._FilterDatabase" localSheetId="14" hidden="1">'LB Wf'!$A$13:$H$22</definedName>
    <definedName name="_xlnm._FilterDatabase" localSheetId="21" hidden="1">Steuerung!$A$20:$E$28</definedName>
    <definedName name="_xlnm._FilterDatabase" localSheetId="8" hidden="1">'Verwaltung Haus 4'!$A$4:$L$155</definedName>
    <definedName name="_Hlk98781320" localSheetId="5">'Allg. Anforderungen Reinigung'!#REF!</definedName>
    <definedName name="AdresseK1" localSheetId="5">#REF!</definedName>
    <definedName name="AdresseK1" localSheetId="20">#REF!</definedName>
    <definedName name="AdresseK1" localSheetId="3">#REF!</definedName>
    <definedName name="AdresseK1" localSheetId="1">#REF!</definedName>
    <definedName name="AdresseK1" localSheetId="2">#REF!</definedName>
    <definedName name="AdresseK1">#REF!</definedName>
    <definedName name="AdresseK2" localSheetId="5">#REF!</definedName>
    <definedName name="AdresseK2" localSheetId="20">#REF!</definedName>
    <definedName name="AdresseK2" localSheetId="3">#REF!</definedName>
    <definedName name="AdresseK2" localSheetId="1">#REF!</definedName>
    <definedName name="AdresseK2" localSheetId="2">#REF!</definedName>
    <definedName name="AdresseK2">#REF!</definedName>
    <definedName name="Aktuell" localSheetId="5">#REF!</definedName>
    <definedName name="Aktuell" localSheetId="20">#REF!</definedName>
    <definedName name="Aktuell" localSheetId="3">#REF!</definedName>
    <definedName name="Aktuell" localSheetId="2">#REF!</definedName>
    <definedName name="Aktuell">#REF!</definedName>
    <definedName name="Alt" localSheetId="5">#REF!</definedName>
    <definedName name="Alt" localSheetId="20">#REF!</definedName>
    <definedName name="Alt" localSheetId="3">#REF!</definedName>
    <definedName name="Alt" localSheetId="2">#REF!</definedName>
    <definedName name="Alt">#REF!</definedName>
    <definedName name="Amt" localSheetId="5">#REF!</definedName>
    <definedName name="Amt" localSheetId="20">#REF!</definedName>
    <definedName name="Amt">#REF!</definedName>
    <definedName name="Arsch" localSheetId="5">#REF!</definedName>
    <definedName name="Arsch" localSheetId="20">#REF!</definedName>
    <definedName name="Arsch">#REF!</definedName>
    <definedName name="Aufzug">#REF!</definedName>
    <definedName name="Besprechungsräume">#REF!+#REF!</definedName>
    <definedName name="Bieter" localSheetId="5">#REF!</definedName>
    <definedName name="Bieter" localSheetId="20">#REF!</definedName>
    <definedName name="Bieter" localSheetId="3">#REF!</definedName>
    <definedName name="Bieter" localSheetId="1">#REF!</definedName>
    <definedName name="Bieter" localSheetId="2">#REF!</definedName>
    <definedName name="Bieter">#REF!</definedName>
    <definedName name="Büroräume" localSheetId="5">#REF!</definedName>
    <definedName name="Büroräume" localSheetId="20">#REF!</definedName>
    <definedName name="Büroräume" localSheetId="3">#REF!</definedName>
    <definedName name="Büroräume" localSheetId="2">#REF!</definedName>
    <definedName name="Büroräume">#REF!</definedName>
    <definedName name="Datum" localSheetId="5">#REF!</definedName>
    <definedName name="Datum" localSheetId="20">#REF!</definedName>
    <definedName name="Datum" localSheetId="3">#REF!</definedName>
    <definedName name="Datum" localSheetId="1">#REF!</definedName>
    <definedName name="Datum" localSheetId="2">#REF!</definedName>
    <definedName name="Datum">#REF!</definedName>
    <definedName name="_xlnm.Print_Area" localSheetId="2">Firmendaten!$A$2:$I$111</definedName>
    <definedName name="_xlnm.Print_Area" localSheetId="0">Preiszusammenstellung!$A$4:$E$15</definedName>
    <definedName name="_xlnm.Print_Titles" localSheetId="20">'Berechnung Tage '!$2:$2</definedName>
    <definedName name="_xlnm.Print_Titles" localSheetId="9">'LB Af'!$A:$B</definedName>
    <definedName name="_xlnm.Print_Titles" localSheetId="11">'LB Bs'!$A:$B</definedName>
    <definedName name="_xlnm.Print_Titles" localSheetId="10">'LB Bü'!$A:$B</definedName>
    <definedName name="_xlnm.Print_Titles" localSheetId="13">'LB Fl'!$A:$B</definedName>
    <definedName name="_xlnm.Print_Titles" localSheetId="12">'LB Foy'!$A:$B</definedName>
    <definedName name="_xlnm.Print_Titles" localSheetId="19">'LB Grund- Sonderreinigung'!$1:$2</definedName>
    <definedName name="_xlnm.Print_Titles" localSheetId="18">'LB Ko'!$A:$B</definedName>
    <definedName name="_xlnm.Print_Titles" localSheetId="15">'LB Sa'!$A:$B</definedName>
    <definedName name="_xlnm.Print_Titles" localSheetId="16">'LB Tk'!$A:$B</definedName>
    <definedName name="_xlnm.Print_Titles" localSheetId="17">'LB Tr'!$A:$B</definedName>
    <definedName name="_xlnm.Print_Titles" localSheetId="14">'LB Wf'!$A:$B</definedName>
    <definedName name="_xlnm.Print_Titles" localSheetId="0">Preiszusammenstellung!$4:$4</definedName>
    <definedName name="_xlnm.Print_Titles" localSheetId="21">Steuerung!$20:$20</definedName>
    <definedName name="Else" localSheetId="5">#REF!</definedName>
    <definedName name="Else" localSheetId="20">#REF!</definedName>
    <definedName name="Else" localSheetId="3">#REF!</definedName>
    <definedName name="Else" localSheetId="2">#REF!</definedName>
    <definedName name="Else">#REF!</definedName>
    <definedName name="Erna" localSheetId="5">#REF!</definedName>
    <definedName name="Erna" localSheetId="20">#REF!</definedName>
    <definedName name="Erna" localSheetId="3">#REF!</definedName>
    <definedName name="Erna" localSheetId="2">#REF!</definedName>
    <definedName name="Erna">#REF!</definedName>
    <definedName name="Ernst" localSheetId="5">#REF!</definedName>
    <definedName name="Ernst" localSheetId="20">#REF!</definedName>
    <definedName name="Ernst" localSheetId="3">#REF!</definedName>
    <definedName name="Ernst" localSheetId="2">#REF!</definedName>
    <definedName name="Ernst">#REF!</definedName>
    <definedName name="Exo" localSheetId="5">#REF!</definedName>
    <definedName name="Exo" localSheetId="20">#REF!</definedName>
    <definedName name="Exo" localSheetId="3">#REF!</definedName>
    <definedName name="Exo" localSheetId="2">#REF!</definedName>
    <definedName name="Exo">#REF!</definedName>
    <definedName name="Format" localSheetId="5">#REF!</definedName>
    <definedName name="Format" localSheetId="20">#REF!</definedName>
    <definedName name="Format" localSheetId="3">#REF!</definedName>
    <definedName name="Format" localSheetId="1">#REF!</definedName>
    <definedName name="Format" localSheetId="2">#REF!</definedName>
    <definedName name="Format" localSheetId="9">#REF!</definedName>
    <definedName name="Format" localSheetId="13">#REF!</definedName>
    <definedName name="Format" localSheetId="12">#REF!</definedName>
    <definedName name="Format" localSheetId="18">#REF!</definedName>
    <definedName name="Format" localSheetId="15">#REF!</definedName>
    <definedName name="Format" localSheetId="14">#REF!</definedName>
    <definedName name="Format">#REF!</definedName>
    <definedName name="Halle" localSheetId="5">#REF!</definedName>
    <definedName name="Halle" localSheetId="20">#REF!</definedName>
    <definedName name="Halle" localSheetId="3">#REF!</definedName>
    <definedName name="Halle" localSheetId="2">#REF!</definedName>
    <definedName name="Halle">#REF!</definedName>
    <definedName name="Kopierraum" localSheetId="5">#REF!</definedName>
    <definedName name="Kopierraum" localSheetId="20">#REF!</definedName>
    <definedName name="Kopierraum" localSheetId="3">#REF!</definedName>
    <definedName name="Kopierraum" localSheetId="2">#REF!</definedName>
    <definedName name="Kopierraum">#REF!</definedName>
    <definedName name="Kunde" localSheetId="5">#REF!</definedName>
    <definedName name="Kunde" localSheetId="20">#REF!</definedName>
    <definedName name="Kunde" localSheetId="3">#REF!</definedName>
    <definedName name="Kunde" localSheetId="1">#REF!</definedName>
    <definedName name="Kunde" localSheetId="2">#REF!</definedName>
    <definedName name="Kunde">#REF!</definedName>
    <definedName name="LBS" localSheetId="5">#REF!</definedName>
    <definedName name="LBS" localSheetId="20">#REF!</definedName>
    <definedName name="LBS" localSheetId="3">#REF!</definedName>
    <definedName name="LBS" localSheetId="2">#REF!</definedName>
    <definedName name="LBS">#REF!</definedName>
    <definedName name="LBSGarderobe" localSheetId="5">#REF!</definedName>
    <definedName name="LBSGarderobe" localSheetId="20">#REF!</definedName>
    <definedName name="LBSGarderobe" localSheetId="3">#REF!</definedName>
    <definedName name="LBSGarderobe" localSheetId="2">#REF!</definedName>
    <definedName name="LBSGarderobe">#REF!</definedName>
    <definedName name="LBSKlassenräme" localSheetId="5">#REF!</definedName>
    <definedName name="LBSKlassenräme" localSheetId="20">#REF!</definedName>
    <definedName name="LBSKlassenräme">#REF!</definedName>
    <definedName name="LBSKopier" localSheetId="5">#REF!+#REF!</definedName>
    <definedName name="LBSKopier" localSheetId="20">#REF!+#REF!</definedName>
    <definedName name="LBSKopier" localSheetId="3">#REF!+#REF!</definedName>
    <definedName name="LBSKopier" localSheetId="2">#REF!+#REF!</definedName>
    <definedName name="LBSKopier">#REF!+#REF!</definedName>
    <definedName name="LBSKopierraum" localSheetId="5">#REF!+#REF!</definedName>
    <definedName name="LBSKopierraum" localSheetId="3">#REF!+#REF!</definedName>
    <definedName name="LBSKopierraum" localSheetId="2">#REF!+#REF!</definedName>
    <definedName name="LBSKopierraum">#REF!+#REF!</definedName>
    <definedName name="LBSSporthalle" localSheetId="5">#REF!</definedName>
    <definedName name="LBSSporthalle" localSheetId="3">#REF!</definedName>
    <definedName name="LBSSporthalle" localSheetId="2">#REF!</definedName>
    <definedName name="LBSSporthalle">#REF!</definedName>
    <definedName name="neu" localSheetId="5">#REF!</definedName>
    <definedName name="neu" localSheetId="3">#REF!</definedName>
    <definedName name="neu" localSheetId="2">#REF!</definedName>
    <definedName name="neu">#REF!</definedName>
    <definedName name="Nora" localSheetId="5">#REF!</definedName>
    <definedName name="Nora" localSheetId="3">#REF!</definedName>
    <definedName name="Nora" localSheetId="2">#REF!</definedName>
    <definedName name="Nora">#REF!</definedName>
    <definedName name="raäume" localSheetId="20">#REF!</definedName>
    <definedName name="raäume" localSheetId="3">#REF!</definedName>
    <definedName name="raäume" localSheetId="2">#REF!</definedName>
    <definedName name="raäume" localSheetId="9">#REF!</definedName>
    <definedName name="raäume" localSheetId="13">#REF!</definedName>
    <definedName name="raäume" localSheetId="12">#REF!</definedName>
    <definedName name="raäume" localSheetId="18">#REF!</definedName>
    <definedName name="raäume" localSheetId="15">#REF!</definedName>
    <definedName name="raäume" localSheetId="14">#REF!</definedName>
    <definedName name="raäume">#REF!</definedName>
    <definedName name="Sporthalle" localSheetId="5">#REF!</definedName>
    <definedName name="Sporthalle" localSheetId="20">#REF!</definedName>
    <definedName name="Sporthalle" localSheetId="3">#REF!</definedName>
    <definedName name="Sporthalle" localSheetId="2">#REF!</definedName>
    <definedName name="Sporthalle">#REF!</definedName>
    <definedName name="ÜBersicht2" localSheetId="20">#REF!</definedName>
    <definedName name="ÜBersicht2" localSheetId="3">#REF!</definedName>
    <definedName name="ÜBersicht2" localSheetId="2">#REF!</definedName>
    <definedName name="ÜBersicht2">#REF!</definedName>
    <definedName name="Verwaltung" localSheetId="20">#REF!</definedName>
    <definedName name="Verwaltung" localSheetId="3">#REF!</definedName>
    <definedName name="Verwaltung" localSheetId="2">#REF!</definedName>
    <definedName name="Verwaltung">#REF!</definedName>
    <definedName name="zuuuuu" localSheetId="20">#REF!+#REF!</definedName>
    <definedName name="zuuuuu" localSheetId="3">#REF!+#REF!</definedName>
    <definedName name="zuuuuu" localSheetId="2">#REF!+#REF!</definedName>
    <definedName name="zuuuuu">#REF!+#REF!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4" i="367" l="1"/>
  <c r="H102" i="367"/>
  <c r="H70" i="367"/>
  <c r="H38" i="367"/>
  <c r="B55" i="164"/>
  <c r="B54" i="164"/>
  <c r="B52" i="164"/>
  <c r="B51" i="164"/>
  <c r="B49" i="164"/>
  <c r="B48" i="164"/>
  <c r="B46" i="164"/>
  <c r="B45" i="164"/>
  <c r="B43" i="164"/>
  <c r="B42" i="164"/>
  <c r="B40" i="164"/>
  <c r="B39" i="164"/>
  <c r="B37" i="164"/>
  <c r="B36" i="164"/>
  <c r="B34" i="164"/>
  <c r="B33" i="164"/>
  <c r="B31" i="164"/>
  <c r="B30" i="164"/>
  <c r="B28" i="164"/>
  <c r="B27" i="164"/>
  <c r="B25" i="164"/>
  <c r="B24" i="164"/>
  <c r="H57" i="367" l="1"/>
  <c r="H93" i="367"/>
  <c r="H92" i="367"/>
  <c r="H91" i="367"/>
  <c r="H90" i="367"/>
  <c r="H89" i="367"/>
  <c r="H88" i="367"/>
  <c r="H87" i="367"/>
  <c r="H85" i="367"/>
  <c r="H84" i="367"/>
  <c r="H82" i="367"/>
  <c r="H114" i="367"/>
  <c r="H117" i="367"/>
  <c r="H116" i="367"/>
  <c r="H125" i="367"/>
  <c r="H124" i="367"/>
  <c r="H123" i="367"/>
  <c r="H122" i="367"/>
  <c r="H121" i="367"/>
  <c r="H120" i="367"/>
  <c r="H119" i="367"/>
  <c r="H155" i="367"/>
  <c r="H154" i="367"/>
  <c r="H153" i="367"/>
  <c r="H152" i="367"/>
  <c r="H151" i="367"/>
  <c r="H149" i="367"/>
  <c r="H148" i="367"/>
  <c r="H146" i="367"/>
  <c r="H61" i="367"/>
  <c r="H60" i="367"/>
  <c r="H59" i="367"/>
  <c r="H58" i="367"/>
  <c r="H56" i="367"/>
  <c r="H55" i="367"/>
  <c r="H54" i="367"/>
  <c r="H53" i="367"/>
  <c r="H51" i="367"/>
  <c r="H50" i="367"/>
  <c r="H49" i="367"/>
  <c r="H47" i="367"/>
  <c r="H29" i="367"/>
  <c r="H27" i="367"/>
  <c r="H26" i="367"/>
  <c r="H25" i="367"/>
  <c r="H24" i="367"/>
  <c r="H23" i="367"/>
  <c r="D2" i="343"/>
  <c r="D2" i="340"/>
  <c r="D2" i="382"/>
  <c r="D2" i="337"/>
  <c r="D2" i="452"/>
  <c r="J2" i="341"/>
  <c r="D2" i="341"/>
  <c r="F23" i="462"/>
  <c r="F22" i="462"/>
  <c r="F21" i="462"/>
  <c r="F20" i="462"/>
  <c r="G20" i="462"/>
  <c r="F19" i="462"/>
  <c r="F18" i="462"/>
  <c r="G18" i="462"/>
  <c r="F17" i="462"/>
  <c r="F15" i="462"/>
  <c r="F14" i="462"/>
  <c r="F13" i="462"/>
  <c r="D6" i="462"/>
  <c r="D2" i="462"/>
  <c r="F18" i="352"/>
  <c r="G18" i="352"/>
  <c r="F17" i="352"/>
  <c r="G17" i="352"/>
  <c r="F16" i="352"/>
  <c r="G16" i="352"/>
  <c r="F14" i="352"/>
  <c r="F13" i="352"/>
  <c r="D6" i="352"/>
  <c r="D2" i="352"/>
  <c r="G13" i="352" l="1"/>
  <c r="G14" i="352"/>
  <c r="G19" i="352" s="1"/>
  <c r="C3" i="352" s="1"/>
  <c r="B23" i="164" s="1"/>
  <c r="G17" i="462"/>
  <c r="G21" i="462"/>
  <c r="G15" i="462"/>
  <c r="G22" i="462"/>
  <c r="G19" i="462"/>
  <c r="G23" i="462"/>
  <c r="G14" i="462"/>
  <c r="G13" i="462"/>
  <c r="G24" i="462" l="1"/>
  <c r="C3" i="462" s="1"/>
  <c r="B32" i="164" s="1"/>
  <c r="F21" i="437" l="1"/>
  <c r="E21" i="437"/>
  <c r="D21" i="437"/>
  <c r="B81" i="418"/>
  <c r="B86" i="418"/>
  <c r="B70" i="418"/>
  <c r="B46" i="418"/>
  <c r="G33" i="384"/>
  <c r="F46" i="384"/>
  <c r="G46" i="384" s="1"/>
  <c r="F45" i="384"/>
  <c r="G45" i="384" s="1"/>
  <c r="F44" i="384"/>
  <c r="G44" i="384" s="1"/>
  <c r="F43" i="384"/>
  <c r="G43" i="384" s="1"/>
  <c r="F42" i="384"/>
  <c r="G42" i="384" s="1"/>
  <c r="F3" i="367"/>
  <c r="F2" i="367" s="1"/>
  <c r="L115" i="367"/>
  <c r="I90" i="367" l="1"/>
  <c r="I154" i="367"/>
  <c r="I55" i="367"/>
  <c r="I122" i="367"/>
  <c r="I88" i="367"/>
  <c r="I152" i="367"/>
  <c r="I120" i="367"/>
  <c r="I58" i="367"/>
  <c r="F1" i="367"/>
  <c r="J152" i="367" l="1"/>
  <c r="J122" i="367"/>
  <c r="J58" i="367"/>
  <c r="J55" i="367"/>
  <c r="J154" i="367"/>
  <c r="J120" i="367"/>
  <c r="J88" i="367"/>
  <c r="J90" i="367"/>
  <c r="D13" i="343"/>
  <c r="D6" i="343" s="1"/>
  <c r="F18" i="343"/>
  <c r="D18" i="343"/>
  <c r="F17" i="343"/>
  <c r="D17" i="343"/>
  <c r="F16" i="343"/>
  <c r="D16" i="343"/>
  <c r="G16" i="343" s="1"/>
  <c r="G18" i="343" l="1"/>
  <c r="G17" i="343"/>
  <c r="F22" i="343" l="1"/>
  <c r="D22" i="343"/>
  <c r="F24" i="343"/>
  <c r="D24" i="343"/>
  <c r="F23" i="343"/>
  <c r="D23" i="343"/>
  <c r="F20" i="343"/>
  <c r="D20" i="343"/>
  <c r="F21" i="343"/>
  <c r="D21" i="343"/>
  <c r="F19" i="343"/>
  <c r="D19" i="343"/>
  <c r="F14" i="343"/>
  <c r="D14" i="343"/>
  <c r="F13" i="343"/>
  <c r="F18" i="340"/>
  <c r="D18" i="340"/>
  <c r="F16" i="340"/>
  <c r="D16" i="340"/>
  <c r="F19" i="382"/>
  <c r="D19" i="382"/>
  <c r="F18" i="382"/>
  <c r="D18" i="382"/>
  <c r="F22" i="382"/>
  <c r="D22" i="382"/>
  <c r="F27" i="337"/>
  <c r="D27" i="337"/>
  <c r="F20" i="337"/>
  <c r="D20" i="337"/>
  <c r="D25" i="337"/>
  <c r="F25" i="337"/>
  <c r="F21" i="452"/>
  <c r="D21" i="452"/>
  <c r="F19" i="452"/>
  <c r="D19" i="452"/>
  <c r="F18" i="452"/>
  <c r="D18" i="452"/>
  <c r="F20" i="452"/>
  <c r="D20" i="452"/>
  <c r="F17" i="452"/>
  <c r="D17" i="452"/>
  <c r="F15" i="452"/>
  <c r="D15" i="452"/>
  <c r="F14" i="452"/>
  <c r="D14" i="452"/>
  <c r="F13" i="452"/>
  <c r="D13" i="452"/>
  <c r="D6" i="452" s="1"/>
  <c r="L14" i="341"/>
  <c r="J14" i="341"/>
  <c r="F14" i="341"/>
  <c r="D14" i="341"/>
  <c r="F17" i="446"/>
  <c r="D17" i="446"/>
  <c r="F26" i="166"/>
  <c r="D26" i="166"/>
  <c r="F20" i="166"/>
  <c r="D20" i="166"/>
  <c r="F24" i="166"/>
  <c r="D24" i="166"/>
  <c r="F19" i="166"/>
  <c r="D19" i="166"/>
  <c r="F17" i="166"/>
  <c r="D17" i="166"/>
  <c r="M14" i="341" l="1"/>
  <c r="G20" i="343"/>
  <c r="G19" i="343"/>
  <c r="G24" i="343"/>
  <c r="G22" i="343"/>
  <c r="G21" i="343"/>
  <c r="G14" i="343"/>
  <c r="G13" i="343"/>
  <c r="G23" i="343"/>
  <c r="G18" i="340"/>
  <c r="G16" i="340"/>
  <c r="G22" i="382"/>
  <c r="G18" i="382"/>
  <c r="G14" i="452"/>
  <c r="G20" i="452"/>
  <c r="G19" i="382"/>
  <c r="G27" i="337"/>
  <c r="G20" i="337"/>
  <c r="G25" i="337"/>
  <c r="G13" i="452"/>
  <c r="G17" i="452"/>
  <c r="G19" i="452"/>
  <c r="G21" i="452"/>
  <c r="G15" i="452"/>
  <c r="G18" i="452"/>
  <c r="G14" i="341"/>
  <c r="G17" i="446"/>
  <c r="G24" i="166"/>
  <c r="G19" i="166"/>
  <c r="G26" i="166"/>
  <c r="G20" i="166"/>
  <c r="G17" i="166"/>
  <c r="G22" i="452" l="1"/>
  <c r="C3" i="452" s="1"/>
  <c r="B41" i="164" s="1"/>
  <c r="G25" i="343"/>
  <c r="C3" i="343" s="1"/>
  <c r="B53" i="164" s="1"/>
  <c r="I57" i="367" l="1"/>
  <c r="I54" i="367"/>
  <c r="F21" i="166"/>
  <c r="D21" i="166"/>
  <c r="F22" i="166"/>
  <c r="D22" i="166"/>
  <c r="J54" i="367" l="1"/>
  <c r="J57" i="367"/>
  <c r="G22" i="166"/>
  <c r="G21" i="166"/>
  <c r="I148" i="367" l="1"/>
  <c r="I116" i="367"/>
  <c r="I51" i="367"/>
  <c r="I84" i="367"/>
  <c r="F27" i="166"/>
  <c r="D27" i="166"/>
  <c r="F25" i="166"/>
  <c r="D25" i="166"/>
  <c r="F23" i="166"/>
  <c r="D23" i="166"/>
  <c r="F18" i="166"/>
  <c r="D18" i="166"/>
  <c r="F16" i="166"/>
  <c r="D16" i="166"/>
  <c r="F14" i="166"/>
  <c r="D14" i="166"/>
  <c r="F13" i="166"/>
  <c r="D13" i="166"/>
  <c r="D2" i="166"/>
  <c r="B19" i="418"/>
  <c r="J84" i="367" l="1"/>
  <c r="J51" i="367"/>
  <c r="J116" i="367"/>
  <c r="J148" i="367"/>
  <c r="G23" i="166"/>
  <c r="G16" i="166"/>
  <c r="G14" i="166"/>
  <c r="G27" i="166"/>
  <c r="G25" i="166"/>
  <c r="G13" i="166"/>
  <c r="D6" i="166"/>
  <c r="G18" i="166"/>
  <c r="G28" i="166" l="1"/>
  <c r="C3" i="166" s="1"/>
  <c r="B26" i="164" s="1"/>
  <c r="H106" i="367"/>
  <c r="B76" i="418" l="1"/>
  <c r="G47" i="384" l="1"/>
  <c r="D19" i="451"/>
  <c r="D54" i="451" l="1"/>
  <c r="D44" i="451"/>
  <c r="D31" i="451" l="1"/>
  <c r="D36" i="451" s="1"/>
  <c r="D55" i="451" l="1"/>
  <c r="D57" i="451" l="1"/>
  <c r="D58" i="451" s="1"/>
  <c r="D59" i="451" s="1"/>
  <c r="F15" i="279" s="1"/>
  <c r="F22" i="279" l="1"/>
  <c r="G22" i="279" s="1"/>
  <c r="F23" i="279"/>
  <c r="G23" i="279" s="1"/>
  <c r="F21" i="279"/>
  <c r="G21" i="279" s="1"/>
  <c r="F20" i="279"/>
  <c r="G20" i="279" s="1"/>
  <c r="F19" i="279"/>
  <c r="G19" i="279" s="1"/>
  <c r="D60" i="451"/>
  <c r="G24" i="279" l="1"/>
  <c r="C10" i="171" s="1"/>
  <c r="D30" i="337"/>
  <c r="D18" i="337"/>
  <c r="D29" i="337"/>
  <c r="D23" i="337"/>
  <c r="D28" i="337"/>
  <c r="D26" i="337"/>
  <c r="D24" i="337"/>
  <c r="D22" i="337"/>
  <c r="D21" i="337"/>
  <c r="D19" i="337"/>
  <c r="D17" i="337"/>
  <c r="D15" i="337"/>
  <c r="D14" i="337"/>
  <c r="D13" i="337"/>
  <c r="D6" i="337" s="1"/>
  <c r="B64" i="418" l="1"/>
  <c r="B55" i="418"/>
  <c r="B37" i="418"/>
  <c r="B28" i="418"/>
  <c r="F27" i="446" l="1"/>
  <c r="D27" i="446"/>
  <c r="F26" i="446"/>
  <c r="D26" i="446"/>
  <c r="F25" i="446"/>
  <c r="D25" i="446"/>
  <c r="F24" i="446"/>
  <c r="D24" i="446"/>
  <c r="F23" i="446"/>
  <c r="D23" i="446"/>
  <c r="F22" i="446"/>
  <c r="D22" i="446"/>
  <c r="F21" i="446"/>
  <c r="D21" i="446"/>
  <c r="F20" i="446"/>
  <c r="D20" i="446"/>
  <c r="F19" i="446"/>
  <c r="D19" i="446"/>
  <c r="F18" i="446"/>
  <c r="D18" i="446"/>
  <c r="F16" i="446"/>
  <c r="D16" i="446"/>
  <c r="F14" i="446"/>
  <c r="D14" i="446"/>
  <c r="F13" i="446"/>
  <c r="D13" i="446"/>
  <c r="D6" i="446" s="1"/>
  <c r="D2" i="446"/>
  <c r="G14" i="446" l="1"/>
  <c r="G19" i="446"/>
  <c r="G23" i="446"/>
  <c r="G18" i="446"/>
  <c r="G13" i="446"/>
  <c r="G16" i="446"/>
  <c r="G26" i="446"/>
  <c r="G27" i="446"/>
  <c r="G20" i="446"/>
  <c r="G24" i="446"/>
  <c r="G25" i="446"/>
  <c r="G21" i="446"/>
  <c r="G22" i="446"/>
  <c r="G28" i="446" l="1"/>
  <c r="C3" i="446" s="1"/>
  <c r="B29" i="164" s="1"/>
  <c r="I134" i="367" l="1"/>
  <c r="I102" i="367"/>
  <c r="I70" i="367"/>
  <c r="I38" i="367"/>
  <c r="F15" i="340" l="1"/>
  <c r="F13" i="340"/>
  <c r="F22" i="337"/>
  <c r="G22" i="337" l="1"/>
  <c r="K147" i="367" l="1"/>
  <c r="D76" i="437"/>
  <c r="D88" i="437" s="1"/>
  <c r="O65" i="437"/>
  <c r="I65" i="437"/>
  <c r="O35" i="437"/>
  <c r="K35" i="437"/>
  <c r="R35" i="437"/>
  <c r="J35" i="437"/>
  <c r="N20" i="437"/>
  <c r="I20" i="437"/>
  <c r="J20" i="437"/>
  <c r="M20" i="437"/>
  <c r="O19" i="437"/>
  <c r="K19" i="437"/>
  <c r="J19" i="437"/>
  <c r="N19" i="437"/>
  <c r="I19" i="437"/>
  <c r="M18" i="437"/>
  <c r="K18" i="437"/>
  <c r="I18" i="437"/>
  <c r="O18" i="437"/>
  <c r="J18" i="437"/>
  <c r="J17" i="437"/>
  <c r="N17" i="437"/>
  <c r="I17" i="437"/>
  <c r="I16" i="437"/>
  <c r="J16" i="437"/>
  <c r="M16" i="437"/>
  <c r="J15" i="437"/>
  <c r="N15" i="437"/>
  <c r="I15" i="437"/>
  <c r="O14" i="437"/>
  <c r="K14" i="437"/>
  <c r="J14" i="437"/>
  <c r="N14" i="437"/>
  <c r="I14" i="437"/>
  <c r="M13" i="437"/>
  <c r="K13" i="437"/>
  <c r="I13" i="437"/>
  <c r="O13" i="437"/>
  <c r="D79" i="437" l="1"/>
  <c r="D81" i="437"/>
  <c r="D82" i="437" s="1"/>
  <c r="D84" i="437"/>
  <c r="D77" i="437"/>
  <c r="D86" i="437"/>
  <c r="D87" i="437" s="1"/>
  <c r="P65" i="437"/>
  <c r="M65" i="437"/>
  <c r="Q21" i="437"/>
  <c r="N16" i="437"/>
  <c r="M15" i="437"/>
  <c r="D56" i="437"/>
  <c r="I21" i="437"/>
  <c r="N13" i="437"/>
  <c r="M14" i="437"/>
  <c r="N18" i="437"/>
  <c r="M19" i="437"/>
  <c r="N35" i="437"/>
  <c r="Q35" i="437"/>
  <c r="F56" i="437"/>
  <c r="N65" i="437"/>
  <c r="Q65" i="437"/>
  <c r="J65" i="437"/>
  <c r="R21" i="437"/>
  <c r="R60" i="437" s="1"/>
  <c r="M17" i="437"/>
  <c r="I35" i="437"/>
  <c r="M35" i="437"/>
  <c r="E77" i="437"/>
  <c r="E82" i="437"/>
  <c r="E87" i="437"/>
  <c r="J13" i="437"/>
  <c r="J21" i="437" s="1"/>
  <c r="J60" i="437" s="1"/>
  <c r="K20" i="437"/>
  <c r="K21" i="437" s="1"/>
  <c r="K60" i="437" s="1"/>
  <c r="O20" i="437"/>
  <c r="O21" i="437" s="1"/>
  <c r="O60" i="437" s="1"/>
  <c r="P35" i="437"/>
  <c r="R65" i="437"/>
  <c r="K65" i="437"/>
  <c r="D66" i="437"/>
  <c r="M21" i="437" l="1"/>
  <c r="M60" i="437" s="1"/>
  <c r="F77" i="437"/>
  <c r="F87" i="437"/>
  <c r="F82" i="437"/>
  <c r="Q60" i="437"/>
  <c r="I60" i="437"/>
  <c r="I66" i="437" s="1"/>
  <c r="P21" i="437"/>
  <c r="P60" i="437" s="1"/>
  <c r="E56" i="437"/>
  <c r="N21" i="437"/>
  <c r="N60" i="437" s="1"/>
  <c r="M66" i="437" l="1"/>
  <c r="F33" i="437"/>
  <c r="P66" i="437"/>
  <c r="E33" i="437" l="1"/>
  <c r="D33" i="437"/>
  <c r="H150" i="367" l="1"/>
  <c r="L150" i="367" s="1"/>
  <c r="I147" i="367"/>
  <c r="H147" i="367"/>
  <c r="L147" i="367" s="1"/>
  <c r="H145" i="367"/>
  <c r="H144" i="367"/>
  <c r="H143" i="367"/>
  <c r="H142" i="367"/>
  <c r="H141" i="367"/>
  <c r="H140" i="367"/>
  <c r="H139" i="367"/>
  <c r="H138" i="367"/>
  <c r="H137" i="367"/>
  <c r="H136" i="367"/>
  <c r="H135" i="367"/>
  <c r="H133" i="367"/>
  <c r="H132" i="367"/>
  <c r="H131" i="367"/>
  <c r="H130" i="367"/>
  <c r="H129" i="367"/>
  <c r="H128" i="367"/>
  <c r="H127" i="367"/>
  <c r="H126" i="367"/>
  <c r="H118" i="367"/>
  <c r="L118" i="367" s="1"/>
  <c r="H113" i="367"/>
  <c r="H112" i="367"/>
  <c r="H111" i="367"/>
  <c r="H110" i="367"/>
  <c r="H109" i="367"/>
  <c r="H108" i="367"/>
  <c r="H107" i="367"/>
  <c r="H105" i="367"/>
  <c r="H104" i="367"/>
  <c r="H103" i="367"/>
  <c r="H101" i="367"/>
  <c r="H100" i="367"/>
  <c r="H99" i="367"/>
  <c r="H98" i="367"/>
  <c r="H97" i="367"/>
  <c r="H96" i="367"/>
  <c r="H95" i="367"/>
  <c r="H94" i="367"/>
  <c r="H86" i="367"/>
  <c r="L86" i="367" s="1"/>
  <c r="H83" i="367"/>
  <c r="L83" i="367" s="1"/>
  <c r="H81" i="367"/>
  <c r="H80" i="367"/>
  <c r="H79" i="367"/>
  <c r="H78" i="367"/>
  <c r="H77" i="367"/>
  <c r="H76" i="367"/>
  <c r="H75" i="367"/>
  <c r="H74" i="367"/>
  <c r="H73" i="367"/>
  <c r="H72" i="367"/>
  <c r="H71" i="367"/>
  <c r="H69" i="367"/>
  <c r="H68" i="367"/>
  <c r="H67" i="367"/>
  <c r="H66" i="367"/>
  <c r="H65" i="367"/>
  <c r="H64" i="367"/>
  <c r="H63" i="367"/>
  <c r="H62" i="367"/>
  <c r="H52" i="367"/>
  <c r="L52" i="367" s="1"/>
  <c r="H48" i="367"/>
  <c r="L48" i="367" s="1"/>
  <c r="H46" i="367"/>
  <c r="H45" i="367"/>
  <c r="H44" i="367"/>
  <c r="H43" i="367"/>
  <c r="H42" i="367"/>
  <c r="H41" i="367"/>
  <c r="H40" i="367"/>
  <c r="H39" i="367"/>
  <c r="H37" i="367"/>
  <c r="H36" i="367"/>
  <c r="H35" i="367"/>
  <c r="H34" i="367"/>
  <c r="H33" i="367"/>
  <c r="H32" i="367"/>
  <c r="H31" i="367"/>
  <c r="H30" i="367"/>
  <c r="H28" i="367"/>
  <c r="H22" i="367"/>
  <c r="L22" i="367" s="1"/>
  <c r="H21" i="367"/>
  <c r="J97" i="421" l="1"/>
  <c r="J101" i="421"/>
  <c r="J104" i="421"/>
  <c r="J107" i="421"/>
  <c r="J110" i="421"/>
  <c r="B10" i="418" l="1"/>
  <c r="H20" i="367"/>
  <c r="H19" i="367"/>
  <c r="H18" i="367"/>
  <c r="H17" i="367"/>
  <c r="H16" i="367"/>
  <c r="H15" i="367"/>
  <c r="L15" i="367" s="1"/>
  <c r="H14" i="367"/>
  <c r="H13" i="367"/>
  <c r="H12" i="367"/>
  <c r="H11" i="367"/>
  <c r="H10" i="367"/>
  <c r="H9" i="367"/>
  <c r="H8" i="367"/>
  <c r="H7" i="367"/>
  <c r="H6" i="367"/>
  <c r="H5" i="367"/>
  <c r="L13" i="367" l="1"/>
  <c r="L16" i="367"/>
  <c r="L5" i="367"/>
  <c r="L17" i="367"/>
  <c r="L10" i="367"/>
  <c r="L6" i="367"/>
  <c r="L11" i="367"/>
  <c r="L12" i="367"/>
  <c r="L14" i="367"/>
  <c r="L7" i="367"/>
  <c r="L8" i="367"/>
  <c r="L9" i="367"/>
  <c r="F21" i="337"/>
  <c r="F18" i="337"/>
  <c r="G18" i="337" s="1"/>
  <c r="G21" i="337" l="1"/>
  <c r="D13" i="382" l="1"/>
  <c r="D6" i="382" s="1"/>
  <c r="F13" i="382"/>
  <c r="D14" i="382"/>
  <c r="F14" i="382"/>
  <c r="F21" i="382"/>
  <c r="D21" i="382"/>
  <c r="F17" i="382"/>
  <c r="D17" i="382"/>
  <c r="F19" i="337"/>
  <c r="F24" i="337"/>
  <c r="F28" i="337"/>
  <c r="L17" i="341"/>
  <c r="J17" i="341"/>
  <c r="F17" i="341"/>
  <c r="D17" i="341"/>
  <c r="M17" i="341" l="1"/>
  <c r="G13" i="382"/>
  <c r="G14" i="382"/>
  <c r="G21" i="382"/>
  <c r="G17" i="382"/>
  <c r="G24" i="337"/>
  <c r="G19" i="337"/>
  <c r="G28" i="337"/>
  <c r="G17" i="341"/>
  <c r="F25" i="382" l="1"/>
  <c r="D25" i="382"/>
  <c r="F23" i="382"/>
  <c r="D23" i="382"/>
  <c r="F24" i="382"/>
  <c r="D24" i="382"/>
  <c r="F20" i="382"/>
  <c r="D20" i="382"/>
  <c r="F16" i="382"/>
  <c r="D16" i="382"/>
  <c r="G20" i="382" l="1"/>
  <c r="G16" i="382"/>
  <c r="G23" i="382"/>
  <c r="G25" i="382"/>
  <c r="G24" i="382"/>
  <c r="G26" i="382" l="1"/>
  <c r="C3" i="382" s="1"/>
  <c r="B47" i="164" s="1"/>
  <c r="F30" i="337"/>
  <c r="G30" i="337" s="1"/>
  <c r="F29" i="337"/>
  <c r="G29" i="337" s="1"/>
  <c r="F23" i="337"/>
  <c r="F26" i="337"/>
  <c r="F17" i="337"/>
  <c r="F15" i="337"/>
  <c r="F14" i="337"/>
  <c r="F13" i="337"/>
  <c r="G23" i="337" l="1"/>
  <c r="G26" i="337"/>
  <c r="G15" i="337"/>
  <c r="G17" i="337"/>
  <c r="G13" i="337"/>
  <c r="G14" i="337"/>
  <c r="G31" i="337" l="1"/>
  <c r="C3" i="337" s="1"/>
  <c r="B44" i="164" s="1"/>
  <c r="I85" i="367"/>
  <c r="I50" i="367"/>
  <c r="I149" i="367"/>
  <c r="I117" i="367"/>
  <c r="I8" i="367"/>
  <c r="I49" i="367" l="1"/>
  <c r="I47" i="367"/>
  <c r="I82" i="367"/>
  <c r="I53" i="367"/>
  <c r="I119" i="367"/>
  <c r="I87" i="367"/>
  <c r="I151" i="367"/>
  <c r="I114" i="367"/>
  <c r="I146" i="367"/>
  <c r="J146" i="367" s="1"/>
  <c r="J117" i="367"/>
  <c r="J149" i="367"/>
  <c r="J50" i="367"/>
  <c r="J85" i="367"/>
  <c r="I22" i="367"/>
  <c r="J151" i="367" l="1"/>
  <c r="J87" i="367"/>
  <c r="J119" i="367"/>
  <c r="J53" i="367"/>
  <c r="J114" i="367"/>
  <c r="J82" i="367"/>
  <c r="J47" i="367"/>
  <c r="J49" i="367"/>
  <c r="J134" i="367"/>
  <c r="L19" i="341" l="1"/>
  <c r="J19" i="341"/>
  <c r="L18" i="341"/>
  <c r="J18" i="341"/>
  <c r="L20" i="341"/>
  <c r="J20" i="341"/>
  <c r="L21" i="341"/>
  <c r="J21" i="341"/>
  <c r="L15" i="341"/>
  <c r="J15" i="341"/>
  <c r="L13" i="341"/>
  <c r="J13" i="341"/>
  <c r="J6" i="341" s="1"/>
  <c r="D15" i="340"/>
  <c r="D17" i="340"/>
  <c r="D19" i="340"/>
  <c r="D13" i="340"/>
  <c r="D6" i="340" s="1"/>
  <c r="D19" i="341"/>
  <c r="D18" i="341"/>
  <c r="D20" i="341"/>
  <c r="D21" i="341"/>
  <c r="D15" i="341"/>
  <c r="D13" i="341"/>
  <c r="D6" i="341" s="1"/>
  <c r="M20" i="341" l="1"/>
  <c r="M15" i="341"/>
  <c r="M18" i="341"/>
  <c r="M19" i="341"/>
  <c r="M21" i="341"/>
  <c r="M13" i="341"/>
  <c r="M22" i="341" l="1"/>
  <c r="I3" i="341" s="1"/>
  <c r="B38" i="164" s="1"/>
  <c r="I106" i="367"/>
  <c r="J106" i="367" s="1"/>
  <c r="I74" i="367"/>
  <c r="J74" i="367" s="1"/>
  <c r="I81" i="367"/>
  <c r="J81" i="367" s="1"/>
  <c r="I99" i="367"/>
  <c r="J99" i="367" s="1"/>
  <c r="I133" i="367"/>
  <c r="J133" i="367" s="1"/>
  <c r="I98" i="367"/>
  <c r="J98" i="367" s="1"/>
  <c r="I21" i="367"/>
  <c r="I73" i="367"/>
  <c r="J73" i="367" s="1"/>
  <c r="I75" i="367"/>
  <c r="J75" i="367" s="1"/>
  <c r="I127" i="367"/>
  <c r="J127" i="367" s="1"/>
  <c r="I100" i="367"/>
  <c r="J100" i="367" s="1"/>
  <c r="I80" i="367"/>
  <c r="J80" i="367" s="1"/>
  <c r="I107" i="367"/>
  <c r="J107" i="367" s="1"/>
  <c r="I105" i="367"/>
  <c r="J105" i="367" s="1"/>
  <c r="I14" i="367"/>
  <c r="I13" i="367"/>
  <c r="J21" i="367" l="1"/>
  <c r="I126" i="367"/>
  <c r="J126" i="367" s="1"/>
  <c r="I132" i="367"/>
  <c r="J132" i="367" s="1"/>
  <c r="I5" i="367"/>
  <c r="F15" i="341" l="1"/>
  <c r="F13" i="341"/>
  <c r="F19" i="341"/>
  <c r="F18" i="341"/>
  <c r="F20" i="341"/>
  <c r="F21" i="341"/>
  <c r="F17" i="340"/>
  <c r="F19" i="340"/>
  <c r="G21" i="341" l="1"/>
  <c r="G17" i="340"/>
  <c r="G15" i="340"/>
  <c r="G19" i="340"/>
  <c r="G13" i="340"/>
  <c r="G13" i="341"/>
  <c r="G15" i="341"/>
  <c r="G18" i="341"/>
  <c r="G19" i="341"/>
  <c r="G20" i="341"/>
  <c r="G20" i="340" l="1"/>
  <c r="C3" i="340" s="1"/>
  <c r="G22" i="341"/>
  <c r="C3" i="341" s="1"/>
  <c r="B35" i="164" s="1"/>
  <c r="B50" i="164" l="1"/>
  <c r="I60" i="367" s="1"/>
  <c r="J60" i="367" s="1"/>
  <c r="I124" i="367"/>
  <c r="I93" i="367"/>
  <c r="J93" i="367" s="1"/>
  <c r="I61" i="367"/>
  <c r="J61" i="367" s="1"/>
  <c r="I125" i="367"/>
  <c r="J125" i="367" s="1"/>
  <c r="I29" i="367"/>
  <c r="J29" i="367" s="1"/>
  <c r="I92" i="367"/>
  <c r="J92" i="367" s="1"/>
  <c r="I76" i="367"/>
  <c r="J76" i="367" s="1"/>
  <c r="I20" i="367"/>
  <c r="J20" i="367" s="1"/>
  <c r="I101" i="367"/>
  <c r="J101" i="367" s="1"/>
  <c r="J124" i="367" l="1"/>
  <c r="I25" i="367"/>
  <c r="I155" i="367"/>
  <c r="I89" i="367"/>
  <c r="I27" i="367"/>
  <c r="I123" i="367"/>
  <c r="I59" i="367"/>
  <c r="I24" i="367"/>
  <c r="I56" i="367"/>
  <c r="I153" i="367"/>
  <c r="I121" i="367"/>
  <c r="I23" i="367"/>
  <c r="I91" i="367"/>
  <c r="I26" i="367"/>
  <c r="J102" i="367"/>
  <c r="I52" i="367"/>
  <c r="I6" i="367"/>
  <c r="I128" i="367"/>
  <c r="J128" i="367" s="1"/>
  <c r="I103" i="367"/>
  <c r="J103" i="367" s="1"/>
  <c r="I150" i="367"/>
  <c r="I130" i="367"/>
  <c r="J130" i="367" s="1"/>
  <c r="I78" i="367"/>
  <c r="J78" i="367" s="1"/>
  <c r="I129" i="367"/>
  <c r="J129" i="367" s="1"/>
  <c r="I19" i="367"/>
  <c r="J19" i="367" s="1"/>
  <c r="J123" i="367" l="1"/>
  <c r="J56" i="367"/>
  <c r="J59" i="367"/>
  <c r="J27" i="367"/>
  <c r="J91" i="367"/>
  <c r="J121" i="367"/>
  <c r="J153" i="367"/>
  <c r="J24" i="367"/>
  <c r="J89" i="367"/>
  <c r="J155" i="367"/>
  <c r="J26" i="367"/>
  <c r="J25" i="367"/>
  <c r="J23" i="367"/>
  <c r="I77" i="367"/>
  <c r="J77" i="367" s="1"/>
  <c r="I145" i="367" l="1"/>
  <c r="J145" i="367" s="1"/>
  <c r="I137" i="367"/>
  <c r="J137" i="367" s="1"/>
  <c r="I142" i="367"/>
  <c r="J142" i="367" s="1"/>
  <c r="I113" i="367"/>
  <c r="J113" i="367" s="1"/>
  <c r="I95" i="367"/>
  <c r="J95" i="367" s="1"/>
  <c r="I71" i="367"/>
  <c r="J71" i="367" s="1"/>
  <c r="I63" i="367"/>
  <c r="J63" i="367" s="1"/>
  <c r="I37" i="367"/>
  <c r="J37" i="367" s="1"/>
  <c r="I41" i="367"/>
  <c r="J41" i="367" s="1"/>
  <c r="I112" i="367"/>
  <c r="J112" i="367" s="1"/>
  <c r="I66" i="367"/>
  <c r="J66" i="367" s="1"/>
  <c r="I118" i="367"/>
  <c r="I68" i="367"/>
  <c r="J68" i="367" s="1"/>
  <c r="I36" i="367"/>
  <c r="J36" i="367" s="1"/>
  <c r="I46" i="367"/>
  <c r="J46" i="367" s="1"/>
  <c r="I7" i="367"/>
  <c r="I12" i="367"/>
  <c r="I143" i="367"/>
  <c r="J143" i="367" s="1"/>
  <c r="I135" i="367"/>
  <c r="J135" i="367" s="1"/>
  <c r="I144" i="367"/>
  <c r="J144" i="367" s="1"/>
  <c r="I111" i="367"/>
  <c r="J111" i="367" s="1"/>
  <c r="I69" i="367"/>
  <c r="J69" i="367" s="1"/>
  <c r="I45" i="367"/>
  <c r="J45" i="367" s="1"/>
  <c r="I35" i="367"/>
  <c r="J35" i="367" s="1"/>
  <c r="I31" i="367"/>
  <c r="J31" i="367" s="1"/>
  <c r="I104" i="367"/>
  <c r="J104" i="367" s="1"/>
  <c r="I48" i="367"/>
  <c r="I110" i="367"/>
  <c r="J110" i="367" s="1"/>
  <c r="I108" i="367"/>
  <c r="J108" i="367" s="1"/>
  <c r="I138" i="367"/>
  <c r="J138" i="367" s="1"/>
  <c r="J38" i="367"/>
  <c r="I10" i="367"/>
  <c r="I141" i="367"/>
  <c r="J141" i="367" s="1"/>
  <c r="I131" i="367"/>
  <c r="J131" i="367" s="1"/>
  <c r="I136" i="367"/>
  <c r="J136" i="367" s="1"/>
  <c r="I109" i="367"/>
  <c r="J109" i="367" s="1"/>
  <c r="I83" i="367"/>
  <c r="I67" i="367"/>
  <c r="J67" i="367" s="1"/>
  <c r="I43" i="367"/>
  <c r="J43" i="367" s="1"/>
  <c r="I33" i="367"/>
  <c r="J33" i="367" s="1"/>
  <c r="I140" i="367"/>
  <c r="J140" i="367" s="1"/>
  <c r="I94" i="367"/>
  <c r="J94" i="367" s="1"/>
  <c r="I40" i="367"/>
  <c r="J40" i="367" s="1"/>
  <c r="J70" i="367"/>
  <c r="I96" i="367"/>
  <c r="J96" i="367" s="1"/>
  <c r="I42" i="367"/>
  <c r="J42" i="367" s="1"/>
  <c r="I62" i="367"/>
  <c r="J62" i="367" s="1"/>
  <c r="I30" i="367"/>
  <c r="J30" i="367" s="1"/>
  <c r="I17" i="367"/>
  <c r="I139" i="367"/>
  <c r="J139" i="367" s="1"/>
  <c r="I115" i="367"/>
  <c r="I97" i="367"/>
  <c r="J97" i="367" s="1"/>
  <c r="I79" i="367"/>
  <c r="J79" i="367" s="1"/>
  <c r="I65" i="367"/>
  <c r="J65" i="367" s="1"/>
  <c r="I39" i="367"/>
  <c r="J39" i="367" s="1"/>
  <c r="I86" i="367"/>
  <c r="I32" i="367"/>
  <c r="J32" i="367" s="1"/>
  <c r="I28" i="367"/>
  <c r="J28" i="367" s="1"/>
  <c r="I72" i="367"/>
  <c r="J72" i="367" s="1"/>
  <c r="I34" i="367"/>
  <c r="J34" i="367" s="1"/>
  <c r="I44" i="367"/>
  <c r="J44" i="367" s="1"/>
  <c r="I64" i="367"/>
  <c r="J64" i="367" s="1"/>
  <c r="I11" i="367"/>
  <c r="I18" i="367"/>
  <c r="J18" i="367" s="1"/>
  <c r="I9" i="367" l="1"/>
  <c r="I15" i="367" l="1"/>
  <c r="I16" i="367"/>
  <c r="D38" i="437" l="1"/>
  <c r="D46" i="437"/>
  <c r="F38" i="437" l="1"/>
  <c r="E46" i="437"/>
  <c r="E38" i="437"/>
  <c r="F46" i="437"/>
  <c r="D57" i="437"/>
  <c r="E57" i="437" l="1"/>
  <c r="F57" i="437"/>
  <c r="D59" i="437"/>
  <c r="D60" i="437" s="1"/>
  <c r="D61" i="437" l="1"/>
  <c r="G69" i="437"/>
  <c r="D62" i="437"/>
  <c r="F59" i="437"/>
  <c r="F60" i="437" s="1"/>
  <c r="E59" i="437"/>
  <c r="E60" i="437" s="1"/>
  <c r="D69" i="437" l="1"/>
  <c r="F61" i="437"/>
  <c r="F62" i="437"/>
  <c r="E61" i="437"/>
  <c r="E62" i="437"/>
  <c r="D70" i="437" l="1"/>
  <c r="E76" i="437" s="1"/>
  <c r="F76" i="437" s="1"/>
  <c r="F79" i="437" s="1"/>
  <c r="E79" i="437" s="1"/>
  <c r="I69" i="437" s="1"/>
  <c r="D67" i="437"/>
  <c r="K88" i="367" l="1"/>
  <c r="L88" i="367" s="1"/>
  <c r="K152" i="367"/>
  <c r="L152" i="367" s="1"/>
  <c r="K122" i="367"/>
  <c r="L122" i="367" s="1"/>
  <c r="K90" i="367"/>
  <c r="L90" i="367" s="1"/>
  <c r="K58" i="367"/>
  <c r="L58" i="367" s="1"/>
  <c r="K154" i="367"/>
  <c r="L154" i="367" s="1"/>
  <c r="K55" i="367"/>
  <c r="L55" i="367" s="1"/>
  <c r="K120" i="367"/>
  <c r="L120" i="367" s="1"/>
  <c r="K54" i="367"/>
  <c r="L54" i="367" s="1"/>
  <c r="K57" i="367"/>
  <c r="L57" i="367" s="1"/>
  <c r="K84" i="367"/>
  <c r="L84" i="367" s="1"/>
  <c r="K51" i="367"/>
  <c r="L51" i="367" s="1"/>
  <c r="K116" i="367"/>
  <c r="L116" i="367" s="1"/>
  <c r="K148" i="367"/>
  <c r="L148" i="367" s="1"/>
  <c r="K149" i="367"/>
  <c r="L149" i="367" s="1"/>
  <c r="K50" i="367"/>
  <c r="L50" i="367" s="1"/>
  <c r="K85" i="367"/>
  <c r="L85" i="367" s="1"/>
  <c r="K117" i="367"/>
  <c r="L117" i="367" s="1"/>
  <c r="K47" i="367"/>
  <c r="L47" i="367" s="1"/>
  <c r="K151" i="367"/>
  <c r="L151" i="367" s="1"/>
  <c r="K49" i="367"/>
  <c r="L49" i="367" s="1"/>
  <c r="K87" i="367"/>
  <c r="L87" i="367" s="1"/>
  <c r="K119" i="367"/>
  <c r="L119" i="367" s="1"/>
  <c r="K53" i="367"/>
  <c r="L53" i="367" s="1"/>
  <c r="K114" i="367"/>
  <c r="L114" i="367" s="1"/>
  <c r="K82" i="367"/>
  <c r="L82" i="367" s="1"/>
  <c r="K124" i="367"/>
  <c r="L124" i="367" s="1"/>
  <c r="K60" i="367"/>
  <c r="L60" i="367" s="1"/>
  <c r="K61" i="367"/>
  <c r="L61" i="367" s="1"/>
  <c r="K125" i="367"/>
  <c r="L125" i="367" s="1"/>
  <c r="K29" i="367"/>
  <c r="L29" i="367" s="1"/>
  <c r="K93" i="367"/>
  <c r="L93" i="367" s="1"/>
  <c r="K92" i="367"/>
  <c r="L92" i="367" s="1"/>
  <c r="K123" i="367"/>
  <c r="L123" i="367" s="1"/>
  <c r="K153" i="367"/>
  <c r="L153" i="367" s="1"/>
  <c r="K56" i="367"/>
  <c r="L56" i="367" s="1"/>
  <c r="K24" i="367"/>
  <c r="L24" i="367" s="1"/>
  <c r="K89" i="367"/>
  <c r="L89" i="367" s="1"/>
  <c r="K59" i="367"/>
  <c r="L59" i="367" s="1"/>
  <c r="K27" i="367"/>
  <c r="L27" i="367" s="1"/>
  <c r="K155" i="367"/>
  <c r="L155" i="367" s="1"/>
  <c r="K91" i="367"/>
  <c r="L91" i="367" s="1"/>
  <c r="K26" i="367"/>
  <c r="L26" i="367" s="1"/>
  <c r="K121" i="367"/>
  <c r="L121" i="367" s="1"/>
  <c r="K25" i="367"/>
  <c r="L25" i="367" s="1"/>
  <c r="J16" i="367"/>
  <c r="J12" i="367"/>
  <c r="J14" i="367"/>
  <c r="J5" i="367"/>
  <c r="J17" i="367"/>
  <c r="J7" i="367"/>
  <c r="J10" i="367"/>
  <c r="J8" i="367"/>
  <c r="J9" i="367"/>
  <c r="J6" i="367"/>
  <c r="J13" i="367"/>
  <c r="J11" i="367"/>
  <c r="K21" i="367"/>
  <c r="L21" i="367" s="1"/>
  <c r="E86" i="437"/>
  <c r="F86" i="437" s="1"/>
  <c r="F88" i="437" s="1"/>
  <c r="E88" i="437" s="1"/>
  <c r="P69" i="437" s="1"/>
  <c r="E81" i="437"/>
  <c r="F81" i="437" s="1"/>
  <c r="F84" i="437" s="1"/>
  <c r="E84" i="437" s="1"/>
  <c r="M69" i="437" s="1"/>
  <c r="K146" i="367"/>
  <c r="L146" i="367" s="1"/>
  <c r="K73" i="367"/>
  <c r="L73" i="367" s="1"/>
  <c r="K98" i="367"/>
  <c r="L98" i="367" s="1"/>
  <c r="K99" i="367"/>
  <c r="L99" i="367" s="1"/>
  <c r="K133" i="367"/>
  <c r="L133" i="367" s="1"/>
  <c r="K81" i="367"/>
  <c r="L81" i="367" s="1"/>
  <c r="K74" i="367"/>
  <c r="L74" i="367" s="1"/>
  <c r="K106" i="367"/>
  <c r="L106" i="367" s="1"/>
  <c r="K126" i="367"/>
  <c r="L126" i="367" s="1"/>
  <c r="K20" i="367"/>
  <c r="L20" i="367" s="1"/>
  <c r="K110" i="367"/>
  <c r="L110" i="367" s="1"/>
  <c r="K101" i="367"/>
  <c r="L101" i="367" s="1"/>
  <c r="K104" i="367"/>
  <c r="L104" i="367" s="1"/>
  <c r="K14" i="367"/>
  <c r="K11" i="367"/>
  <c r="K45" i="367"/>
  <c r="L45" i="367" s="1"/>
  <c r="K137" i="367"/>
  <c r="L137" i="367" s="1"/>
  <c r="K102" i="367"/>
  <c r="L102" i="367" s="1"/>
  <c r="K62" i="367"/>
  <c r="L62" i="367" s="1"/>
  <c r="K128" i="367"/>
  <c r="L128" i="367" s="1"/>
  <c r="K22" i="367"/>
  <c r="K35" i="367"/>
  <c r="L35" i="367" s="1"/>
  <c r="K129" i="367"/>
  <c r="L129" i="367" s="1"/>
  <c r="K79" i="367"/>
  <c r="L79" i="367" s="1"/>
  <c r="K17" i="367"/>
  <c r="K145" i="367"/>
  <c r="L145" i="367" s="1"/>
  <c r="K112" i="367"/>
  <c r="L112" i="367" s="1"/>
  <c r="K75" i="367"/>
  <c r="L75" i="367" s="1"/>
  <c r="K78" i="367"/>
  <c r="L78" i="367" s="1"/>
  <c r="K52" i="367"/>
  <c r="K71" i="367"/>
  <c r="L71" i="367" s="1"/>
  <c r="K100" i="367"/>
  <c r="L100" i="367" s="1"/>
  <c r="K31" i="367"/>
  <c r="L31" i="367" s="1"/>
  <c r="K36" i="367"/>
  <c r="L36" i="367" s="1"/>
  <c r="K6" i="367"/>
  <c r="K141" i="367"/>
  <c r="L141" i="367" s="1"/>
  <c r="K131" i="367"/>
  <c r="L131" i="367" s="1"/>
  <c r="K19" i="367"/>
  <c r="L19" i="367" s="1"/>
  <c r="K67" i="367"/>
  <c r="L67" i="367" s="1"/>
  <c r="K33" i="367"/>
  <c r="L33" i="367" s="1"/>
  <c r="K23" i="367"/>
  <c r="L23" i="367" s="1"/>
  <c r="K105" i="367"/>
  <c r="L105" i="367" s="1"/>
  <c r="K34" i="367"/>
  <c r="L34" i="367" s="1"/>
  <c r="K139" i="367"/>
  <c r="L139" i="367" s="1"/>
  <c r="K136" i="367"/>
  <c r="L136" i="367" s="1"/>
  <c r="K46" i="367"/>
  <c r="L46" i="367" s="1"/>
  <c r="K70" i="367"/>
  <c r="L70" i="367" s="1"/>
  <c r="K37" i="367"/>
  <c r="L37" i="367" s="1"/>
  <c r="K8" i="367"/>
  <c r="K142" i="367"/>
  <c r="L142" i="367" s="1"/>
  <c r="K41" i="367"/>
  <c r="L41" i="367" s="1"/>
  <c r="K83" i="367"/>
  <c r="K111" i="367"/>
  <c r="L111" i="367" s="1"/>
  <c r="K95" i="367"/>
  <c r="L95" i="367" s="1"/>
  <c r="K10" i="367"/>
  <c r="K130" i="367"/>
  <c r="L130" i="367" s="1"/>
  <c r="K113" i="367"/>
  <c r="L113" i="367" s="1"/>
  <c r="K72" i="367"/>
  <c r="L72" i="367" s="1"/>
  <c r="K144" i="367"/>
  <c r="L144" i="367" s="1"/>
  <c r="K76" i="367"/>
  <c r="L76" i="367" s="1"/>
  <c r="K115" i="367"/>
  <c r="K150" i="367"/>
  <c r="K94" i="367"/>
  <c r="L94" i="367" s="1"/>
  <c r="K118" i="367"/>
  <c r="K69" i="367"/>
  <c r="L69" i="367" s="1"/>
  <c r="K68" i="367"/>
  <c r="L68" i="367" s="1"/>
  <c r="K97" i="367"/>
  <c r="L97" i="367" s="1"/>
  <c r="K48" i="367"/>
  <c r="K132" i="367"/>
  <c r="L132" i="367" s="1"/>
  <c r="K127" i="367"/>
  <c r="L127" i="367" s="1"/>
  <c r="K28" i="367"/>
  <c r="L28" i="367" s="1"/>
  <c r="K30" i="367"/>
  <c r="L30" i="367" s="1"/>
  <c r="K140" i="367"/>
  <c r="L140" i="367" s="1"/>
  <c r="K13" i="367"/>
  <c r="K80" i="367"/>
  <c r="L80" i="367" s="1"/>
  <c r="K77" i="367"/>
  <c r="L77" i="367" s="1"/>
  <c r="K138" i="367"/>
  <c r="L138" i="367" s="1"/>
  <c r="K42" i="367"/>
  <c r="L42" i="367" s="1"/>
  <c r="K134" i="367"/>
  <c r="L134" i="367" s="1"/>
  <c r="K65" i="367"/>
  <c r="L65" i="367" s="1"/>
  <c r="K103" i="367"/>
  <c r="L103" i="367" s="1"/>
  <c r="K12" i="367"/>
  <c r="K96" i="367"/>
  <c r="L96" i="367" s="1"/>
  <c r="K44" i="367"/>
  <c r="L44" i="367" s="1"/>
  <c r="K135" i="367"/>
  <c r="L135" i="367" s="1"/>
  <c r="K64" i="367"/>
  <c r="L64" i="367" s="1"/>
  <c r="K107" i="367"/>
  <c r="L107" i="367" s="1"/>
  <c r="K43" i="367"/>
  <c r="L43" i="367" s="1"/>
  <c r="K109" i="367"/>
  <c r="L109" i="367" s="1"/>
  <c r="K32" i="367"/>
  <c r="L32" i="367" s="1"/>
  <c r="K108" i="367"/>
  <c r="L108" i="367" s="1"/>
  <c r="K38" i="367"/>
  <c r="L38" i="367" s="1"/>
  <c r="K40" i="367"/>
  <c r="L40" i="367" s="1"/>
  <c r="K143" i="367"/>
  <c r="L143" i="367" s="1"/>
  <c r="K39" i="367"/>
  <c r="L39" i="367" s="1"/>
  <c r="K63" i="367"/>
  <c r="L63" i="367" s="1"/>
  <c r="K86" i="367"/>
  <c r="K9" i="367"/>
  <c r="K66" i="367"/>
  <c r="L66" i="367" s="1"/>
  <c r="K5" i="367"/>
  <c r="K18" i="367"/>
  <c r="L18" i="367" s="1"/>
  <c r="K15" i="367"/>
  <c r="K16" i="367"/>
  <c r="K7" i="367"/>
  <c r="K3" i="367" l="1"/>
  <c r="C6" i="171" s="1"/>
  <c r="J3" i="367"/>
  <c r="L3" i="367"/>
  <c r="E6" i="171" s="1"/>
  <c r="C8" i="171" l="1"/>
  <c r="E8" i="171" l="1"/>
  <c r="C12" i="171"/>
  <c r="C13" i="171" s="1"/>
  <c r="C14" i="171" s="1"/>
</calcChain>
</file>

<file path=xl/sharedStrings.xml><?xml version="1.0" encoding="utf-8"?>
<sst xmlns="http://schemas.openxmlformats.org/spreadsheetml/2006/main" count="2196" uniqueCount="797">
  <si>
    <t>m²/h Angebot</t>
  </si>
  <si>
    <t>6 x wö.</t>
  </si>
  <si>
    <t>7 x wö.</t>
  </si>
  <si>
    <t>8) Vorfinanzierung Sozialversicherungsbeiträge</t>
    <phoneticPr fontId="9" type="noConversion"/>
  </si>
  <si>
    <t>Selbstkosten (Tariflohn + Pos. A bis E)</t>
    <phoneticPr fontId="20" type="noConversion"/>
  </si>
  <si>
    <t>F)  Gewerbesteuer</t>
    <phoneticPr fontId="9" type="noConversion"/>
  </si>
  <si>
    <t>Summe Lohn + Zuschlag</t>
  </si>
  <si>
    <t>Stundenverrechnungssatz werktags</t>
  </si>
  <si>
    <t>Lohnkostenanteil</t>
  </si>
  <si>
    <t>Kontrollfeld Gewichtung (= 100 %)</t>
  </si>
  <si>
    <t>Durchschnittl. Stundenverrechnungssatz</t>
  </si>
  <si>
    <t>Durchschnittlicher Lohnkostenanteil</t>
  </si>
  <si>
    <t>Durchschnittliche Summe Lohn + Zuschlag</t>
  </si>
  <si>
    <t>Lohn</t>
  </si>
  <si>
    <t>€/Stunde</t>
  </si>
  <si>
    <t>7)  Gesetzliche Unfallversicherung</t>
    <phoneticPr fontId="20" type="noConversion"/>
  </si>
  <si>
    <t>Summe Sozialversicherungsbeiträge A</t>
    <phoneticPr fontId="9" type="noConversion"/>
  </si>
  <si>
    <r>
      <t xml:space="preserve">B) Lohnfolgekosten </t>
    </r>
    <r>
      <rPr>
        <sz val="8"/>
        <rFont val="Arial"/>
        <family val="2"/>
      </rPr>
      <t>(Soziallöhne)</t>
    </r>
  </si>
  <si>
    <t xml:space="preserve">C) Zusätzliche auftragsbezogene, lohngebundene Kosten </t>
    <phoneticPr fontId="9" type="noConversion"/>
  </si>
  <si>
    <t>Summe Lohn- und lohngebundene Kosten A, B und C</t>
    <phoneticPr fontId="9" type="noConversion"/>
  </si>
  <si>
    <t xml:space="preserve">D) Sonstige auftragsbezogene Kosten </t>
    <phoneticPr fontId="9" type="noConversion"/>
  </si>
  <si>
    <t>1)  Kosten techn. Betriebsleitung (Auftragsbetreuung)</t>
    <phoneticPr fontId="9" type="noConversion"/>
  </si>
  <si>
    <t>2)  Arbeitskleidung, Fahrtkostenzuschuss</t>
    <phoneticPr fontId="9" type="noConversion"/>
  </si>
  <si>
    <t>3)  Reinigungsmittel,  Kleinmaterial</t>
    <phoneticPr fontId="9" type="noConversion"/>
  </si>
  <si>
    <t>4)  Sondereinzelposten Moppwäsche</t>
    <phoneticPr fontId="20" type="noConversion"/>
  </si>
  <si>
    <t>5)  Maschinen und Geräte (AFA, Wartung, Betriebskosten)</t>
    <phoneticPr fontId="9" type="noConversion"/>
  </si>
  <si>
    <t>E) Unternehmensbezogene Kosten</t>
    <phoneticPr fontId="9" type="noConversion"/>
  </si>
  <si>
    <t>1)  Technische Angestellte, inkl. Lohnfolgekosten</t>
  </si>
  <si>
    <t>2)  Kaufmännische Angestelle, inkl. Lohnfolgekosten</t>
  </si>
  <si>
    <t>3)  Fuhrparkkosten</t>
    <phoneticPr fontId="20" type="noConversion"/>
  </si>
  <si>
    <t>4)  Verwaltungskosten (Miete, Telefon usw.)</t>
    <phoneticPr fontId="20" type="noConversion"/>
  </si>
  <si>
    <t>5)  Schwerbehindertenabgabe</t>
    <phoneticPr fontId="9" type="noConversion"/>
  </si>
  <si>
    <t>6)  Betriebsratskosten</t>
    <phoneticPr fontId="9" type="noConversion"/>
  </si>
  <si>
    <t>7)  Sonstige Kosten (Verbandsbeiträge, Zertifizierung etc.)</t>
    <phoneticPr fontId="9" type="noConversion"/>
  </si>
  <si>
    <t>Tage Urlaub pro Mitarbeiter</t>
  </si>
  <si>
    <t xml:space="preserve">durchschnittliche Krankheitstage pro Mitarbeiter </t>
  </si>
  <si>
    <t>SV</t>
  </si>
  <si>
    <t>GV</t>
  </si>
  <si>
    <r>
      <t>A) Sozialversicherung</t>
    </r>
    <r>
      <rPr>
        <sz val="8"/>
        <rFont val="Arial"/>
        <family val="2"/>
      </rPr>
      <t xml:space="preserve"> (Arbeitgeberanteil)</t>
    </r>
  </si>
  <si>
    <t>3)  Arbeitslosenversicherung</t>
  </si>
  <si>
    <t>4)  Pflegeversicherung</t>
  </si>
  <si>
    <t>5)  Umlage U2 Krankenversicherung Mutterschaftsaufwendungen</t>
    <phoneticPr fontId="20" type="noConversion"/>
  </si>
  <si>
    <t>oder damit zusammenhängenden Geschäften beteiligt war. 
Uns ist bekannt, dass im Falle einer falschen Erklärung die Vergabestelle von einem Anfechtungsrecht wegen arglistiger Täuschung bei Vertragsabschluss Gebrauch machen kann.</t>
  </si>
  <si>
    <t>Name</t>
  </si>
  <si>
    <t>Anschrift (Hauptsitz)</t>
  </si>
  <si>
    <t>Anschrift (Niederlassung)</t>
  </si>
  <si>
    <t>Telefon</t>
  </si>
  <si>
    <t>E-Mail</t>
  </si>
  <si>
    <t>Internetadresse</t>
  </si>
  <si>
    <t>Geschäftsführer</t>
  </si>
  <si>
    <t>Ansprechpartner</t>
  </si>
  <si>
    <t>Allgemeine Firmendaten</t>
  </si>
  <si>
    <t>1. Gründungsdatum Ihrer Firma</t>
  </si>
  <si>
    <t>km</t>
  </si>
  <si>
    <t xml:space="preserve">Wieviele Mitarbeiter sind in Ihrem Betrieb beschäftigt?  </t>
  </si>
  <si>
    <t xml:space="preserve">Anzahl:  </t>
  </si>
  <si>
    <t>davon geringfügig Beschäftigte</t>
  </si>
  <si>
    <t>davon Auszubildende</t>
  </si>
  <si>
    <t>Fl5</t>
  </si>
  <si>
    <t>Fl5t</t>
  </si>
  <si>
    <t>Fl5p</t>
  </si>
  <si>
    <t>Tr5</t>
  </si>
  <si>
    <t>Tr5t</t>
  </si>
  <si>
    <t>Tr5p</t>
  </si>
  <si>
    <t>Häufigkeiten</t>
  </si>
  <si>
    <t>1J</t>
  </si>
  <si>
    <t>1 x jährl.</t>
  </si>
  <si>
    <t>2J</t>
  </si>
  <si>
    <t>2 x jährl.</t>
  </si>
  <si>
    <t>4J</t>
  </si>
  <si>
    <t>4 x jährl</t>
  </si>
  <si>
    <t>6J</t>
  </si>
  <si>
    <t>6 x jährl.</t>
  </si>
  <si>
    <t>1M</t>
  </si>
  <si>
    <t>1 x monatl.</t>
  </si>
  <si>
    <t>2M</t>
  </si>
  <si>
    <t>2 x monatl.</t>
  </si>
  <si>
    <t>1 x wö.</t>
  </si>
  <si>
    <t>2 x wö.</t>
  </si>
  <si>
    <t>2,5 x wö.</t>
  </si>
  <si>
    <t>3 x wö.</t>
  </si>
  <si>
    <t>4 x wö.</t>
  </si>
  <si>
    <t>5 x wö.</t>
  </si>
  <si>
    <t>Reinigungs   gruppe</t>
  </si>
  <si>
    <t>Bereich</t>
  </si>
  <si>
    <t>Bodenarten</t>
  </si>
  <si>
    <t>Bü5</t>
  </si>
  <si>
    <t>Bü5t</t>
  </si>
  <si>
    <t>Bü5p</t>
  </si>
  <si>
    <t>Tk5</t>
  </si>
  <si>
    <t>Tk5p</t>
  </si>
  <si>
    <t>Sa5</t>
  </si>
  <si>
    <r>
      <t>Durchschnittliche Größe in m</t>
    </r>
    <r>
      <rPr>
        <vertAlign val="superscript"/>
        <sz val="8"/>
        <rFont val="Arial"/>
        <family val="2"/>
      </rPr>
      <t>2</t>
    </r>
    <r>
      <rPr>
        <sz val="8"/>
        <rFont val="Arial"/>
        <family val="2"/>
      </rPr>
      <t>:</t>
    </r>
  </si>
  <si>
    <t>errechnete Leistung Hartboden</t>
  </si>
  <si>
    <t>Turnus Faktor Preisblatt</t>
  </si>
  <si>
    <t>Bieterangabe</t>
  </si>
  <si>
    <t>Std/Rgg</t>
  </si>
  <si>
    <t>Std/Jahr</t>
  </si>
  <si>
    <t>pro Jahr</t>
  </si>
  <si>
    <t>Summe Hartboden</t>
  </si>
  <si>
    <t>errechnete Leistung Parkettboden</t>
  </si>
  <si>
    <t>Fliesen</t>
  </si>
  <si>
    <t>keine Reinigung</t>
  </si>
  <si>
    <t>RG</t>
  </si>
  <si>
    <t>Turnus</t>
  </si>
  <si>
    <t>Bedarf</t>
  </si>
  <si>
    <t>1)  Urlaub</t>
  </si>
  <si>
    <t>1.1) Sozialversicherung auf Urlaub</t>
  </si>
  <si>
    <t>1.2)  zusätzl. Urlaubsgeld</t>
  </si>
  <si>
    <t>1.3) Sozialversicherung auf zusätzl. Urlaubsgeld</t>
  </si>
  <si>
    <t>2)  Gesetzliche Feiertage</t>
  </si>
  <si>
    <t>2.1) Sozialversicherung auf Feiertage</t>
  </si>
  <si>
    <t>3)  Gesetzliche Lohnfortzahlung</t>
  </si>
  <si>
    <t>3.1) Sozialversicherung auf Lohnfortzahlung</t>
  </si>
  <si>
    <t>4)  Tarifliche Ausfallzeiten</t>
  </si>
  <si>
    <t>4.1) Sozialversicherung auf Ausfallzeiten</t>
  </si>
  <si>
    <t>1)  Betriebshaftpflichtvers.</t>
  </si>
  <si>
    <t>2)  Vorarbeiter inkl. soziale Folgekosten</t>
  </si>
  <si>
    <t>3)  Objektleiter inkl. soziale Folgekosten</t>
  </si>
  <si>
    <t>6)  Insolvenzgeldumlage</t>
  </si>
  <si>
    <t>ca. €</t>
  </si>
  <si>
    <t>Bitte bestätigen Sie Ihre Zustimmung durch "anklicken" und setzen des Häkchens in der nächsten Zeile</t>
  </si>
  <si>
    <t>Erklärung über das nicht Vorhandensein eines Insolvenzverfahrens 
GWB § 124 (1) 2. Absatz</t>
  </si>
  <si>
    <t>Bei elektronischer Angebotsabgabe</t>
  </si>
  <si>
    <t xml:space="preserve">Fehlende Angaben führen zwingend zum Ausschluss Ihres Angebotes.      </t>
  </si>
  <si>
    <t>§ 4.7b Sonntagszuschlag  80%</t>
  </si>
  <si>
    <t>§ 4.7a Nachtzuschlag  30%</t>
  </si>
  <si>
    <t>(50% Zuschlag Sozialversicherungsfrei)</t>
  </si>
  <si>
    <t>(0% Zuschlag Sozialversicherungsfrei)</t>
  </si>
  <si>
    <t>zu 100% pflichtig</t>
    <phoneticPr fontId="29" type="noConversion"/>
  </si>
  <si>
    <t>zu 30% pflichtig</t>
  </si>
  <si>
    <t>zu 80% pflichtig</t>
  </si>
  <si>
    <t>Gesamt Pos. A</t>
    <phoneticPr fontId="29" type="noConversion"/>
  </si>
  <si>
    <t>Gesamt Zuschlag</t>
    <phoneticPr fontId="29" type="noConversion"/>
  </si>
  <si>
    <t>auf Feiertagslohnzuschlag</t>
    <phoneticPr fontId="29" type="noConversion"/>
  </si>
  <si>
    <t>auf Nachtlohnzuschlag</t>
    <phoneticPr fontId="29" type="noConversion"/>
  </si>
  <si>
    <t xml:space="preserve">Durchsch. </t>
  </si>
  <si>
    <t>Durchsch.</t>
  </si>
  <si>
    <t>Zuschlag auf Feiertagslohnzuschlag</t>
  </si>
  <si>
    <t xml:space="preserve"> Zuschlag auf Nachtlohnzuschlag</t>
  </si>
  <si>
    <t>Zuschlag auf Grundlohn</t>
  </si>
  <si>
    <t>Sonn- und Feiertagszuschlag laufende Reinigung - 80%:</t>
  </si>
  <si>
    <t>Grundlohn  (Lohngruppe 1)</t>
  </si>
  <si>
    <t xml:space="preserve">Sonn- und Feiertagszuschlag                                          </t>
  </si>
  <si>
    <t xml:space="preserve">  (30% Beitragspflichtig - von 80% Zuschlag)</t>
  </si>
  <si>
    <t>Zuschlag auf Grundlohn (Lohngruppe 1)</t>
  </si>
  <si>
    <t>Feiertagszuschlag 1.Jan.; 1.Mai; 25. u. 26. Dez. - 200%:</t>
  </si>
  <si>
    <t xml:space="preserve">Sonn- und Feiertagszuschlag                                        </t>
  </si>
  <si>
    <t xml:space="preserve">    (50% Beitragspflichtig - von 200% Zuschlag)</t>
  </si>
  <si>
    <t>Nachtzuschlag 30%:</t>
  </si>
  <si>
    <t>Nachtzuschlag (100% Beitragspflichtig)</t>
  </si>
  <si>
    <t>Summe Positionen E</t>
  </si>
  <si>
    <t xml:space="preserve"> Anlagen wird nicht anerkannt.   </t>
  </si>
  <si>
    <t>Tage tarifliche Arbeitsfreistellung (24.12./31.12.) und Weiterbildung pro Mitarbeiter</t>
  </si>
  <si>
    <t>Preis/Jahr</t>
  </si>
  <si>
    <t>messbar sein. Es werden nur Angaben auf diesem Formblatt gewertet. Ein Verweis auf</t>
  </si>
  <si>
    <t>4. Die nachstehenden Fragen beziehen sich bei einem überregional tätigen Dienstleister ausschließlich 
    auf die regionale Niederlassung</t>
  </si>
  <si>
    <t xml:space="preserve">Pos. 7  bis  11    </t>
  </si>
  <si>
    <t>Zwischensumme sonstige auftragsbezogene Kosten D</t>
  </si>
  <si>
    <t>G)  Risiko + Gewinn auf Selbstkosten</t>
  </si>
  <si>
    <t>Lohn + Zuschlag</t>
  </si>
  <si>
    <t>errechnete Leistung Textilboden</t>
  </si>
  <si>
    <t>Datum:</t>
  </si>
  <si>
    <t>Tage/Jahr</t>
  </si>
  <si>
    <t xml:space="preserve">Erklärungen des Bieters </t>
  </si>
  <si>
    <t>Ich/Wir erkläre(n), dass folgende (Teil)- Leistungen an Nachunternehmer vergeben werden sollen:</t>
  </si>
  <si>
    <t>ist die vollständig ausgefüllte Eigenerklärung ohne Unterschrift gültig</t>
  </si>
  <si>
    <t>1. Ich bin/Wir sind, als Nachunternehmer für die vorbezeichneten (Teil)- Leistungen  
    (z.B. Angabe Titel, Abschnitte oder Positionen des LV) vorgesehen.</t>
  </si>
  <si>
    <t>5. Ich bin/Wir sind Mitglied bei der
    Berufsgenossenschaft bitte eintragen:</t>
  </si>
  <si>
    <t xml:space="preserve">    Mitgliedglieds Nr.
    Berufsgenossenschaft bitte eintragen:</t>
  </si>
  <si>
    <t>6. Mein/Unser Betrieb gehört/ist (bitte zutreffendes ankreuzen)</t>
  </si>
  <si>
    <t xml:space="preserve">    Angaben zur Eintragung in das Berufs- 
    oder Handelregister bitte eintragen:</t>
  </si>
  <si>
    <t>7. Ich/Wir erkläre(n), dass ich/wir 
    - meinen/unseren Verpflichtungen zur Zahlung der Steuern und Abgaben sowie der 
      Beiträge zur gesetzlichen Sozialversicherung nachgekommen bin/sind.
   -  in den letzten 2 Jahren nicht mit einer Freiheitsstrafe von mehr als drei Monaten oder 
      einer Geldstrafe von mehr als 90 Tagessätzen oder einer Geldbuße von mehr als 
      2.500 EUR belegt worden bin/sind, (§ 6 Arbeitnehmerentsendegesetz, 
      § 21  Schwarzarbeitsbekämpfungsgesetz),
   -  die gewerblichen Voraussetzungen für die Leistungserbringung erfülle(n).</t>
  </si>
  <si>
    <t>8. Ich/Wir beabsichtige(n), wenn zutreffend, bitte ankreuzen</t>
  </si>
  <si>
    <t>Name:</t>
  </si>
  <si>
    <t xml:space="preserve">  Bitte Nachweis beifügen</t>
  </si>
  <si>
    <t>6)  Kosten Qualitätssicherung</t>
  </si>
  <si>
    <t>Summe Sozialversicherung + Soziallöhne A + B</t>
  </si>
  <si>
    <t xml:space="preserve">davon sozialversicherte Mitarbeiter </t>
  </si>
  <si>
    <t>4. Ich bin/Wir sind ein ausländisches 
    Unternehmen. Nationalität bitte 
    eintragen:</t>
  </si>
  <si>
    <t>3. Von der Vergabestelle geforderte Eignungsnachweise und sonstige Nachweise 
    (Unterlagen) wurden dem Bieter übergeben oder werden auf Verlangen noch 
    nachgereicht.</t>
  </si>
  <si>
    <t>2. Ich/Wir erkläre(n) hiermit verbindlich, dass ich/wir für den Fall, dass der Bieter den 
    Auftrag erhält, die vorbezeichneten Nachunternehmerleistungen gemäß der Leistungs-
    beschreibung innerhalb der vorgesehenen Ausführungs-/Leistungszeit übernehmen 
    werde(n) und dem Bieter die zur Auftragserfüllung erforderlichen wirtschaftlichen und
    technischen (personellen und sachlichen) Mittel zur Verfügung stellen werde(n).</t>
  </si>
  <si>
    <t>k.R.</t>
  </si>
  <si>
    <t>nicht aktiv</t>
  </si>
  <si>
    <t>Hartboden</t>
  </si>
  <si>
    <t>Textilboden</t>
  </si>
  <si>
    <t>Parkettboden</t>
  </si>
  <si>
    <t>GZ</t>
  </si>
  <si>
    <t>1)  Rentenversicherung</t>
  </si>
  <si>
    <t>2.) Krankenversicherung</t>
  </si>
  <si>
    <t>2.1) Zusatzbeitrag Krankenversicherung</t>
  </si>
  <si>
    <t>Ich/Wir beabsichtige(n), wenn zutreffend, bitte ankreuzen</t>
  </si>
  <si>
    <t>Erklärungen bei Weitergabe von (Teil)- Leistungen an Nachunternehmer</t>
  </si>
  <si>
    <t xml:space="preserve">Der / die Bewerber / Bieter gehört / gehören nicht zu den in Artikel 5 k) Absatz 1 der Verordnung (EU) Nr. 833/2014 in der Fassung des Art. 1 Ziff. 23 der Verordnung (EU) 2022/576 des Rates vom 8. April 2022 über restriktive Maßnahmen angesichts der Handlungen Russlands, die die Lage in der Ukraine destabilisieren, genannten Personen oder Unternehmen, die einen Bezug zu Russland im Sinne der Vorschrift aufweisen, </t>
  </si>
  <si>
    <t>2. Die am Auftrag als Unterauftragnehmer, Lieferanten oder Unternehmen, deren Kapazitäten im Zusammenhang mit der Erbringung des Eignungsnachweises in Anspruch genommen werden, beteiligten Unternehmen, auf die mehr als 10 % des Auftragswerts entfällt, gehören ebenfalls nicht zu dem in der Vorschrift genannten Personenkreis mit einem Bezug zu Russland im Sinne der Vorschrift.</t>
  </si>
  <si>
    <t>m²/h</t>
  </si>
  <si>
    <t>Flur</t>
  </si>
  <si>
    <t>für Durch- schnittsraum</t>
  </si>
  <si>
    <t>hh:mm:ss</t>
  </si>
  <si>
    <t>Obenarbeiten</t>
  </si>
  <si>
    <t>Spinnweben</t>
  </si>
  <si>
    <t>Fußbodenabläufe</t>
  </si>
  <si>
    <t>Tk5t</t>
  </si>
  <si>
    <r>
      <t xml:space="preserve">Kalendertage, </t>
    </r>
    <r>
      <rPr>
        <b/>
        <sz val="8"/>
        <color indexed="8"/>
        <rFont val="Arial1"/>
      </rPr>
      <t>abzüglich</t>
    </r>
  </si>
  <si>
    <t>Anteil von 5 Feiertage (* fix an Werktagen)</t>
  </si>
  <si>
    <t>Sonntage</t>
  </si>
  <si>
    <t>arbeitsfreie Werktage (Samstage)</t>
  </si>
  <si>
    <t>Reinigungstage/jährlich</t>
  </si>
  <si>
    <t>Feiertage (***)</t>
  </si>
  <si>
    <t>Anteil von 5 variablen Feiertagen (**)</t>
  </si>
  <si>
    <r>
      <t xml:space="preserve">§ 4.7c Feiertagszuschlag  200%    </t>
    </r>
    <r>
      <rPr>
        <sz val="8"/>
        <rFont val="Arial"/>
        <family val="2"/>
      </rPr>
      <t xml:space="preserve"> 
(1.Januar; 1.Mai; 25. und 26. Dezember)</t>
    </r>
  </si>
  <si>
    <t>3J</t>
  </si>
  <si>
    <t>3 x jährl.</t>
  </si>
  <si>
    <t>Heizkörper, -rohre, -verkleidungen</t>
  </si>
  <si>
    <t>Bodenreinigung</t>
  </si>
  <si>
    <t>Sockelleisten</t>
  </si>
  <si>
    <t>Türführungsschienen</t>
  </si>
  <si>
    <t>Summe Parkettboden:</t>
  </si>
  <si>
    <t>Summe Hartboden:</t>
  </si>
  <si>
    <t>Summe Textilboden:</t>
  </si>
  <si>
    <t>Raumart</t>
  </si>
  <si>
    <t>Objekt</t>
  </si>
  <si>
    <t>Häufigkeit im Jahr</t>
  </si>
  <si>
    <t>Etage</t>
  </si>
  <si>
    <t>Raumnummer</t>
  </si>
  <si>
    <t>Belag</t>
  </si>
  <si>
    <t>Fläche in m²</t>
  </si>
  <si>
    <t>Fläche in m²/h</t>
  </si>
  <si>
    <t>Fußbodenleisten</t>
  </si>
  <si>
    <t>feucht reinigen</t>
  </si>
  <si>
    <t>Heizkörper</t>
  </si>
  <si>
    <t>Griffspuren entfernen</t>
  </si>
  <si>
    <t>Restmüll-, Papier- und Biobehälter</t>
  </si>
  <si>
    <t>entleeren, Inhalt fachgerecht z. Sammelstelle entsorgen und mit Beutel bestücken</t>
  </si>
  <si>
    <t>entfernen</t>
  </si>
  <si>
    <t>Reinigungsgruppe: Bü</t>
  </si>
  <si>
    <t>Fußboden, Hartbelag</t>
  </si>
  <si>
    <t>Schmutzfangeinrichtungen</t>
  </si>
  <si>
    <t>maschinell oder manuell schrubben</t>
  </si>
  <si>
    <t>auffüllen</t>
  </si>
  <si>
    <t>Sa5t</t>
  </si>
  <si>
    <t>Sa5p</t>
  </si>
  <si>
    <t>Af5</t>
  </si>
  <si>
    <t>Af5t</t>
  </si>
  <si>
    <t>Af5p</t>
  </si>
  <si>
    <t>Summen:</t>
  </si>
  <si>
    <t>Preis/Monat</t>
  </si>
  <si>
    <t>19 % MwSt</t>
  </si>
  <si>
    <t>Angebotssumme brutto</t>
  </si>
  <si>
    <t>Angebotssumme netto</t>
  </si>
  <si>
    <t>Fl3</t>
  </si>
  <si>
    <t>Art der Tätigkeit in Bezug auf den 
Bodenbelag</t>
  </si>
  <si>
    <t>Leistung m²/h</t>
  </si>
  <si>
    <t>Reinigungsgruppe: Af</t>
  </si>
  <si>
    <t>Reinigungsgruppe: Fl</t>
  </si>
  <si>
    <t>Reinigungsgruppe: Tr</t>
  </si>
  <si>
    <t>Reinigungsgruppe: Sa</t>
  </si>
  <si>
    <t>Fl3t</t>
  </si>
  <si>
    <t>Fl3p</t>
  </si>
  <si>
    <t>Teeküche</t>
  </si>
  <si>
    <t>Aufzüge</t>
  </si>
  <si>
    <t>Abfallbehälter, Hygienebehälter</t>
  </si>
  <si>
    <t xml:space="preserve">Spinnweben entfernen </t>
  </si>
  <si>
    <t>Bilder, Dekoration etc.</t>
  </si>
  <si>
    <t>absaugen (darunterliegende Fläche 1 x monatlich reinigen)</t>
  </si>
  <si>
    <t>Griffspuren und sichtbare Verschmutzungen feucht/nass reinigen</t>
  </si>
  <si>
    <t>außen und innen nass reinigen</t>
  </si>
  <si>
    <t>feucht/nass reinigen</t>
  </si>
  <si>
    <t xml:space="preserve">Griffspuren feucht/nass reinigen </t>
  </si>
  <si>
    <t>entstauben/feucht reinigen</t>
  </si>
  <si>
    <t>Treppenhäuser</t>
  </si>
  <si>
    <t>Reinigungsgruppe: Tk</t>
  </si>
  <si>
    <t>Leicht verrückbare Möbel, wie kleine Sideboards mit Rollen, Rollcontainer, Aktenvernichter oder Kopierer mit Rollen, sind bei der Unterhaltsreinigung der Bodenbeläge so zu bewegen, dass keine Rückstände am Boden oder in den Ecken bleiben oder sich gar aufbauen können.</t>
  </si>
  <si>
    <t xml:space="preserve">Die laufende Unterhaltsreinigung hat so zu erfolgen, dass keine Grundreinigungsarbeiten notwendig sind. Davon ausgenommen sind Bodenbeläge mit abgenutzten Beschichtungen, textile Bodenbeläge und spezielle Bereiche. </t>
  </si>
  <si>
    <t>Die Scheuersaugmaschinen und Reinigungsgeräte sind nach dem neuesten Stand der Technik einzusetzen, welche Oberflächen schonend reinigen und dennoch ein zufriedenstellendes Ergebnis und ein effektives Arbeiten ermöglichen.</t>
  </si>
  <si>
    <t>Büroräume / Empfang/ Poststelle usw.</t>
  </si>
  <si>
    <r>
      <t xml:space="preserve">     </t>
    </r>
    <r>
      <rPr>
        <b/>
        <u/>
        <sz val="12"/>
        <rFont val="Arial"/>
        <family val="2"/>
      </rPr>
      <t>Fehlende Angaben führen zwingend zum Ausschluss Ihres Angebotes.</t>
    </r>
  </si>
  <si>
    <r>
      <t xml:space="preserve">Wie hoch ist der Stundenverrechnungssatz für die Person, die die </t>
    </r>
    <r>
      <rPr>
        <b/>
        <sz val="9"/>
        <rFont val="Arial"/>
        <family val="2"/>
      </rPr>
      <t xml:space="preserve">Qualitätskontrolle </t>
    </r>
    <r>
      <rPr>
        <sz val="9"/>
        <rFont val="Arial"/>
        <family val="2"/>
      </rPr>
      <t>durchführt?</t>
    </r>
  </si>
  <si>
    <t>Qualifikation: bzw.
Berufserfahrung</t>
  </si>
  <si>
    <r>
      <t>Welche Qualifikation hat der für die ausgeschriebenen Objekte zuständige</t>
    </r>
    <r>
      <rPr>
        <b/>
        <sz val="9"/>
        <rFont val="Arial"/>
        <family val="2"/>
      </rPr>
      <t xml:space="preserve"> Objektleiter/in</t>
    </r>
    <r>
      <rPr>
        <sz val="9"/>
        <rFont val="Arial"/>
        <family val="2"/>
      </rPr>
      <t>? (</t>
    </r>
    <r>
      <rPr>
        <b/>
        <sz val="9"/>
        <rFont val="Arial"/>
        <family val="2"/>
      </rPr>
      <t>namentliche Nennung und Qualifikation</t>
    </r>
    <r>
      <rPr>
        <sz val="9"/>
        <rFont val="Arial"/>
        <family val="2"/>
      </rPr>
      <t>)
Bei einem Personalwechsel muss die genannte Qualifikation ebenfalls vorhanden sein und nachgewiesen werden.</t>
    </r>
  </si>
  <si>
    <r>
      <t>Welche Qualifikation hat der für die ausgeschriebenen Objekte zuständige</t>
    </r>
    <r>
      <rPr>
        <b/>
        <sz val="9"/>
        <rFont val="Arial"/>
        <family val="2"/>
      </rPr>
      <t xml:space="preserve"> Vorarbeiter/in</t>
    </r>
    <r>
      <rPr>
        <sz val="9"/>
        <rFont val="Arial"/>
        <family val="2"/>
      </rPr>
      <t>? (</t>
    </r>
    <r>
      <rPr>
        <b/>
        <sz val="9"/>
        <rFont val="Arial"/>
        <family val="2"/>
      </rPr>
      <t>namentliche Nennung und Qualifikation</t>
    </r>
    <r>
      <rPr>
        <sz val="9"/>
        <rFont val="Arial"/>
        <family val="2"/>
      </rPr>
      <t>)
Bei einem Personalwechsel muss die genannte Qualifikation ebenfalls vorhanden sein und nachgewiesen werden.</t>
    </r>
  </si>
  <si>
    <t xml:space="preserve">Die in den folgenden Konzepten dargestellten Verfahren, Maßnahmen und Angaben sind </t>
  </si>
  <si>
    <t xml:space="preserve">Sie werden im Rahmen der Implementierung sowie während der Vertragslaufzeit regelmäßig geprüft. </t>
  </si>
  <si>
    <t xml:space="preserve">Die gemachten Angaben sollen deshalb objektbezogen, konkret, nachprüfbar und </t>
  </si>
  <si>
    <t xml:space="preserve">Verpflichtungserklärung 
für öffentliche Aufträge, die vom Arbeitnehmer-Entsendegesetz erfasst werden </t>
    <phoneticPr fontId="0" type="noConversion"/>
  </si>
  <si>
    <t>Erklärung über den Eintrag in eine Handwerksrolle, ein Berufsregister oder das Register einer Industrie- und Handelskammer</t>
    <phoneticPr fontId="0" type="noConversion"/>
  </si>
  <si>
    <t>Nachweis über den Eintrag in eine Handwerksrolle, ein Berufsregister oder das Register einer Industrie- und Handelskammer oder eines Registers einer Institution/Einrichtung/Behörde jeweils nach Maßgabe der Rechtsvorschriften des Mitgliedsstaates, in dem der Bieter ansässig ist</t>
    <phoneticPr fontId="0" type="noConversion"/>
  </si>
  <si>
    <t>Nachfolgend Bezeichnung Ort und Bezeichnung der zuständigen Handwerkskammer</t>
  </si>
  <si>
    <t>Nachfolgend Bezeichnung Ort und Bezeichnung der zuständigen IHK mit Handelsregister Nr.</t>
  </si>
  <si>
    <t>Über die Abführung von Berufsgenossenschaftsbeiträgen, jeweils nach Maßgabe der Rechtsvorschriften des Mitgliedsstaates, in dem der Bieter ansässig ist  (§ 123 GWB (4) 1.Absatz).</t>
    <phoneticPr fontId="0" type="noConversion"/>
  </si>
  <si>
    <t>Nachfolgend Bezeichnung Ort und Bezeichnung der zuständigen Berufsgenossenschaft und Mitgliedsnummer</t>
  </si>
  <si>
    <t>Erklärung über die Erfüllung der gesetzlichen Pflicht zur Zahlung der Steuern</t>
    <phoneticPr fontId="0" type="noConversion"/>
  </si>
  <si>
    <t>Über die Abführung von Umsatzsteuer und Lohnsteuer jeweils nach Maßgabe der Rechtsvorschriften des Mitgliedsstaates, in dem der Bewerber ansässig ist  (§ 123 GWB (4) 1.Absatz).</t>
    <phoneticPr fontId="0" type="noConversion"/>
  </si>
  <si>
    <t>Nachfolgend Bezeichnung Ort und Bezeichnung des zuständigen Finanzamtes</t>
  </si>
  <si>
    <t>Erklärung über die Erfüllung der gesetzlichen Pflicht zur Zahlung der Sozialabgaben</t>
    <phoneticPr fontId="0" type="noConversion"/>
  </si>
  <si>
    <t>Über die Abführung von Sozialabgaben, jeweils nach Maßgabe der Rechtsvorschriften des Mitgliedsstaates, in dem der Bewerber ansässig ist (§ 123 GWB (4) 1.Absatz).</t>
    <phoneticPr fontId="0" type="noConversion"/>
  </si>
  <si>
    <t>Nachfolgend Bezeichnung Ort und Bezeichnung der oder den zuständigen Krankenkassen</t>
  </si>
  <si>
    <t>a) durch die russische Staatsangehörigkeit des Bewerbers/Bieters oder die Niederlassung des Bewerbers/Bieters in Russland,</t>
  </si>
  <si>
    <t>b) durch die Beteiligung einer natürlichen Person oder eines Unternehmens, auf die eines der Kriterien nach Buchstabe a zutrifft, am Bewerber/Bieter über das Halten von Anteilen im Umfang von mehr als 50%,</t>
  </si>
  <si>
    <t>c) durch das Handeln der Bewerber/Bieter im Namen oder auf Anweisung von Personen oder Unternehmen, auf die die Kriterien der Buchstaben a und/oder b zutrifft.</t>
  </si>
  <si>
    <r>
      <t xml:space="preserve">3. Es wird bestätigt und sichergestellt, dass auch während der Vertragslaufzeit keine als </t>
    </r>
    <r>
      <rPr>
        <sz val="9"/>
        <color indexed="8"/>
        <rFont val="Arial"/>
        <family val="2"/>
      </rPr>
      <t>Unterauftragnehmer, Lieferanten oder Unternehmen, deren Kapazitäten im Zusammenhang mit der Erbringung des Eignungsnachweises in Anspruch genommen werden, beteiligten Unternehmen eingesetzt werden, auf die mehr als 10 % des Auftragswerts entfällt.</t>
    </r>
  </si>
  <si>
    <t>2-stufig nass reinigen</t>
  </si>
  <si>
    <t xml:space="preserve">Griffspuren und sichtbare Verschmutzungen feucht/nass entfernen </t>
  </si>
  <si>
    <t>innen und außen nass reinigen</t>
  </si>
  <si>
    <t>Besprechungsräume / Aufenthalt</t>
  </si>
  <si>
    <t>Midijob (Gleitzone):   Ø Monatslohn für Berechnung des AG-Anteil der SV-Beiträge</t>
  </si>
  <si>
    <t>Berechnung der Zuschläge für Arbeiten an Sonn- und Feiertagen, sowie des Nachtzuschlags  für die Beschäftigten in der Gebäudereinigung gemäß des allgemeinvebindlichen Rahmentarifvertrages</t>
  </si>
  <si>
    <t>Die Zuschläge sind gemäß § 3 Punkt 4.8 aus dem Stundenlohn zu berechnen. Treffen mehrere der genannten Zuschläge zusammen, ist nur jeweils der Höchste zu zahlen.</t>
  </si>
  <si>
    <t>Gleitzone (GZ)</t>
  </si>
  <si>
    <t>Bitte beachten Sie, dass alle Felder (SV, Gleitzone GZ und GV) ausgefüllt sein müssen!</t>
  </si>
  <si>
    <r>
      <t xml:space="preserve">Keine Eintragung in den Feldern Gleitzone </t>
    </r>
    <r>
      <rPr>
        <b/>
        <u/>
        <sz val="10"/>
        <color rgb="FFFF0000"/>
        <rFont val="Arial"/>
        <family val="2"/>
      </rPr>
      <t>GZ</t>
    </r>
    <r>
      <rPr>
        <b/>
        <sz val="10"/>
        <color rgb="FFFF0000"/>
        <rFont val="Arial"/>
        <family val="2"/>
      </rPr>
      <t xml:space="preserve"> und </t>
    </r>
    <r>
      <rPr>
        <b/>
        <u/>
        <sz val="10"/>
        <color rgb="FFFF0000"/>
        <rFont val="Arial"/>
        <family val="2"/>
      </rPr>
      <t>GV</t>
    </r>
    <r>
      <rPr>
        <b/>
        <sz val="10"/>
        <color rgb="FFFF0000"/>
        <rFont val="Arial"/>
        <family val="2"/>
      </rPr>
      <t xml:space="preserve"> auch wenn bei der Prozentualen Verteilung (von SV zu Gleitzone und GV) bei SV 100% eingetragen werden führt zum Ausschluss des Angebotes!</t>
    </r>
  </si>
  <si>
    <t>Auftragen von geeigneten Pflegemitteln nach Herstellervorschrift auf Hartbelägen, soweit mit dem AG vereinbart, und wenn erforderlich polieren.</t>
  </si>
  <si>
    <r>
      <rPr>
        <b/>
        <sz val="12"/>
        <rFont val="Arial"/>
        <family val="2"/>
      </rPr>
      <t>Art und Umfang der Nachunternehmer-leistungen/Bezugnahme auf die Leistungsbeschreibung (z.B. Angabe Titel, Abschnitte oder Positionen des LV).</t>
    </r>
    <r>
      <rPr>
        <sz val="12"/>
        <rFont val="Arial"/>
        <family val="2"/>
      </rPr>
      <t xml:space="preserve">
Die Angaben sind bereits mit Angebotsabgabe zu machen.</t>
    </r>
  </si>
  <si>
    <r>
      <t xml:space="preserve">Name, Anschrift, Firmensitz der/des Nachunternehmer(s) sowie Name des Erklärenden
</t>
    </r>
    <r>
      <rPr>
        <sz val="12"/>
        <rFont val="Arial"/>
        <family val="2"/>
      </rPr>
      <t>Die Angaben sind bereits mit Angebotsabgabe zu machen. Die Erklärungen und Nachweise sind vom Bieter auf Verlangen nachzureichen.</t>
    </r>
  </si>
  <si>
    <r>
      <t xml:space="preserve">Verpflichtungserklärung des Nachunternehmers 
</t>
    </r>
    <r>
      <rPr>
        <sz val="11"/>
        <rFont val="Arial"/>
        <family val="2"/>
      </rPr>
      <t>(Die Erklärungen sind vom Bieter auf Verlangen nachzureichen)</t>
    </r>
  </si>
  <si>
    <t>Seifen- Handtuch-, Desinfekt- u. Toilettenpapierspender</t>
  </si>
  <si>
    <t>WC mit Sitz (4-seitig), Urinale, Drückergarnituren</t>
  </si>
  <si>
    <t>Griffspuren feucht reinigen</t>
  </si>
  <si>
    <t xml:space="preserve">Hinweis in Bezug auf die vor genannten Zuschläge: </t>
  </si>
  <si>
    <t>Laut Rahmentarifvertrag des Gebäudereinigerhandwerks sind die Zuschläge wie folgt zu behandeln:</t>
  </si>
  <si>
    <t xml:space="preserve">Punkt 4. Mehr-, Nacht-, Sonn- und Feiertagsarbeit </t>
  </si>
  <si>
    <t>Berechnung gekürzter Unternehmerzuschlag auf den Nacht-, Sonn- und Feiertagslohn</t>
  </si>
  <si>
    <t>Baureinigung LG4</t>
  </si>
  <si>
    <t>Bundesland Bayern</t>
  </si>
  <si>
    <r>
      <t xml:space="preserve">Kalendertage, </t>
    </r>
    <r>
      <rPr>
        <b/>
        <sz val="8"/>
        <rFont val="Arial1"/>
      </rPr>
      <t>abzüglich</t>
    </r>
  </si>
  <si>
    <r>
      <rPr>
        <b/>
        <u/>
        <sz val="8"/>
        <rFont val="Arial1"/>
      </rPr>
      <t>3-tägiger</t>
    </r>
    <r>
      <rPr>
        <u/>
        <sz val="8"/>
        <rFont val="Arial1"/>
      </rPr>
      <t xml:space="preserve"> Reinigung/wö. (Mo - Fr)</t>
    </r>
  </si>
  <si>
    <r>
      <rPr>
        <b/>
        <u/>
        <sz val="8"/>
        <rFont val="Arial1"/>
      </rPr>
      <t>2-tägiger</t>
    </r>
    <r>
      <rPr>
        <u/>
        <sz val="8"/>
        <rFont val="Arial1"/>
      </rPr>
      <t xml:space="preserve"> Reinigung/wö. (Mo - Fr)</t>
    </r>
  </si>
  <si>
    <r>
      <t xml:space="preserve">1-tägiger </t>
    </r>
    <r>
      <rPr>
        <u/>
        <sz val="8"/>
        <rFont val="Arial1"/>
      </rPr>
      <t>Reinigung/wö. (Mo - Fr)</t>
    </r>
  </si>
  <si>
    <t>Bitte beachten Sie, dass alle relevanten Felder (blau hinterlegt) ausgefüllt sein müssen!</t>
  </si>
  <si>
    <t>11. Umweltschutz und Nachhaltigkeit: Bitte stellen Sie in den folgenden Zeilen Ihre firmeninternen 
      Maßnahmen zum Umweltschutz und zur Nachhaltigkeit dar (ggf. Zertifizierung). Die Darstellung hat 
      schwerpunktmäßig auf die Ausführung und Auswirkung in den Gebäuden des Auftraggebers 
      zu erfolgen. Es sind konkrete Angaben zu den einzelnen Maßnahmen erwünscht. Angaben sind 
      ausschließlich in den dafür vorgesehenen Zellen zu machen (max. 4.100 Zeichen).</t>
  </si>
  <si>
    <r>
      <t xml:space="preserve">
9. Bitte stellen Sie im folgenden das </t>
    </r>
    <r>
      <rPr>
        <b/>
        <u/>
        <sz val="10"/>
        <rFont val="Arial"/>
        <family val="2"/>
      </rPr>
      <t>Personalkonzept für die angebotene Leistung</t>
    </r>
    <r>
      <rPr>
        <b/>
        <sz val="10"/>
        <rFont val="Arial"/>
        <family val="2"/>
      </rPr>
      <t xml:space="preserve"> dar (Schlüssige
    Konzeption zur Mitarbeitergewinnung, Fluktuation, Motivation). Die Angaben sind 
    ausschließlich in den dafür  vorgesehenen Zellen zu machen (max. 4.100 Zeichen).
</t>
    </r>
  </si>
  <si>
    <r>
      <t xml:space="preserve"> 8. Bitte stellen Sie nachfolgend Ihren </t>
    </r>
    <r>
      <rPr>
        <b/>
        <u/>
        <sz val="10"/>
        <rFont val="Arial"/>
        <family val="2"/>
      </rPr>
      <t xml:space="preserve">Kundendienst über die angebotene Leistung </t>
    </r>
    <r>
      <rPr>
        <b/>
        <sz val="10"/>
        <rFont val="Arial"/>
        <family val="2"/>
      </rPr>
      <t>dar   
     (Reklamationserfassung bis -beseitigung / Mängeldokumentation,Verfügbarkeit für ein Vorortgespräch, 
     Kommunikation Objektleiter/Vorarbeiter/Reinigungskraft, Reaktionszeit für 
     ad hoc Maßnahmen). Angaben sind ausschließlich in den dafür vorgesehenen Zellen zu machen.
     Es werden nur Angaben auf diesem Formblatt gewertet. Ein Verweis auf Anlagen
     wird nicht anerkannt. Fehlende Angaben führen zwingend zum Ausschluss Ihres Angebotes
     (max. 4.100 Zeichen).</t>
    </r>
  </si>
  <si>
    <t>Bitte beachten Sie die max. Zeichen, die in den einzelnen Konzepten möglich sind!</t>
  </si>
  <si>
    <r>
      <t xml:space="preserve">Gemäß § 1 (2) dem Wettbewerbsregistergesetz (WRegG)
</t>
    </r>
    <r>
      <rPr>
        <sz val="10"/>
        <rFont val="Arial"/>
        <family val="2"/>
      </rPr>
      <t>Werden Auftraggebern im Sinne von § 98 des Gesetzes gegen Wettbewerbsbeschränkungen (GWB) Informationen über Ausschlussgründe im Sinne der §§ 123 und 124 des Gesetzes gegen Wettbewerbsbeschränkungen - GWB, des  § 21 des Arbeitnehmer-Entsendegesetzes - AEntG, des § 19 des Mindestlohngesetzes - MiLoG, des § 21 des Schwarzarbeitsbekämpfungsgesetzes – Schwarz_x0002_ArbG, des § 98c des Aufenthaltsgesetzes - AufenthG
zur Verfügung gestellt.</t>
    </r>
  </si>
  <si>
    <t>Ein öffentlicher Auftraggeber nach § 99 des Gesetzes gegen Wettbewerbsbeschränkungen - GWB ist verpflichtet, vor der Erteilung des Zuschlags in einem Verfahren über die Vergabe öffentlicher Aufträge mit einem geschätzten Auftragswert ab 30 000 Euro ohne Umsatzsteuer bei der Registerbehörde abzufragen, ob im Wettbewerbsregister WRegG  Eintragungen zu demjenigen Bieter, an den der öffentliche Auftraggeber den Auftrag zu vergeben beabsichtigt, gespeichert sind.</t>
  </si>
  <si>
    <t>Bitte bestätigen Sie durch "anklicken" und setzten des Häkchens in der folgenden Zeile das keine Eintragungen bestehen</t>
  </si>
  <si>
    <t>Erklärung zu wettbewerbsbeschränkenden Absprachen</t>
    <phoneticPr fontId="9" type="noConversion"/>
  </si>
  <si>
    <r>
      <t xml:space="preserve"> </t>
    </r>
    <r>
      <rPr>
        <b/>
        <sz val="10"/>
        <rFont val="Arial"/>
        <family val="2"/>
      </rPr>
      <t>-</t>
    </r>
    <r>
      <rPr>
        <sz val="10"/>
        <rFont val="Arial"/>
        <family val="2"/>
      </rPr>
      <t xml:space="preserve"> zur Tariftreue- und Mindestentlohnung für Bau- und Dienstleistungen nach den Vorgaben des Tariftreue- und 
   Mindestlohngesetzes.</t>
    </r>
  </si>
  <si>
    <r>
      <t xml:space="preserve"> </t>
    </r>
    <r>
      <rPr>
        <b/>
        <sz val="10"/>
        <rFont val="Arial"/>
        <family val="2"/>
      </rPr>
      <t>-</t>
    </r>
    <r>
      <rPr>
        <sz val="10"/>
        <rFont val="Arial"/>
        <family val="2"/>
      </rPr>
      <t xml:space="preserve"> dass meinen / unseren Beschäftigten (mit Ausnahme der Auszubildenden) bei der 
   Ausführung der Leistung, die vom Arbeitnehmer-Entsendegesetz (AEntG) in der jeweils geltenden Fassung erfasst
   wird, und die ein Tarifentgelt auf der Grundlage des AEntG erhalten oder auf die der Tarifvertrag nach dem AEntG
   keine Anwendung findet, ein Entgelt von mindestens dem aktuell gültigen gesetzlichen Mindestentgelt (brutto)
   pro Stunde bezahlt wird; </t>
    </r>
  </si>
  <si>
    <r>
      <t xml:space="preserve"> </t>
    </r>
    <r>
      <rPr>
        <b/>
        <sz val="10"/>
        <rFont val="Arial"/>
        <family val="2"/>
      </rPr>
      <t>-</t>
    </r>
    <r>
      <rPr>
        <sz val="10"/>
        <rFont val="Arial"/>
        <family val="2"/>
      </rPr>
      <t xml:space="preserve"> dass ich mir / wir uns von einem von mir / uns beauftragten Nachunternehmen oder beauftragten Verleihunternehmen
   eine Verpflichtungserklärung im vorstehenden Sinne ebenso abgeben lasse / lassen wie für alle weiteren
   Nachunternehmen und Verleihunternehmen der Nachunternehmen und Verleihunternehmen und diese dann dem 
   öffentlichen Auftraggeber vorlege; </t>
    </r>
  </si>
  <si>
    <t xml:space="preserve"> - sicherzustellen, dass die Nachunternehmen und Verleihunternehmen die Verpflichtungen nach den §§ 3 und 4 LTMG
   erfüllen. </t>
  </si>
  <si>
    <r>
      <t xml:space="preserve"> </t>
    </r>
    <r>
      <rPr>
        <b/>
        <sz val="10"/>
        <rFont val="Arial"/>
        <family val="2"/>
      </rPr>
      <t>-</t>
    </r>
    <r>
      <rPr>
        <sz val="10"/>
        <rFont val="Arial"/>
        <family val="2"/>
      </rPr>
      <t xml:space="preserve"> mein / unser Unternehmen sowie die von mir / uns beauftragten Nachunternehmen und Verleihunternehmen 
   verpflichtet sind, dem öffentlichen Auftraggeber die Einhaltung der Verpflichtung aus dieser Erklärung auf dessen
   Verlangen jederzeit nachzuweisen, </t>
    </r>
  </si>
  <si>
    <r>
      <t xml:space="preserve"> </t>
    </r>
    <r>
      <rPr>
        <b/>
        <sz val="10"/>
        <rFont val="Arial"/>
        <family val="2"/>
      </rPr>
      <t>-</t>
    </r>
    <r>
      <rPr>
        <sz val="10"/>
        <rFont val="Arial"/>
        <family val="2"/>
      </rPr>
      <t xml:space="preserve"> zur Einhaltung der Verpflichtungen aus dieser Erklärung zwischen dem öffentlichen Auftraggeber und meinem / 
   unserem Unternehmen eine Vertragsstrafe für jeden schuldhaften Verstoß vereinbart wird,  </t>
    </r>
  </si>
  <si>
    <r>
      <t xml:space="preserve"> </t>
    </r>
    <r>
      <rPr>
        <b/>
        <sz val="10"/>
        <rFont val="Arial"/>
        <family val="2"/>
      </rPr>
      <t>-</t>
    </r>
    <r>
      <rPr>
        <sz val="10"/>
        <rFont val="Arial"/>
        <family val="2"/>
      </rPr>
      <t xml:space="preserve"> bei einem nachweislich schuldhaften Verstoß meines / unseres Unternehmens sowie der von mir / uns beauftragten
   Nachunternehmen und Verleihunternehmen gegen die Verpflichtungen aus dieser Erklärung </t>
    </r>
  </si>
  <si>
    <r>
      <t xml:space="preserve"> </t>
    </r>
    <r>
      <rPr>
        <b/>
        <sz val="10"/>
        <rFont val="Arial"/>
        <family val="2"/>
      </rPr>
      <t>-</t>
    </r>
    <r>
      <rPr>
        <sz val="10"/>
        <rFont val="Arial"/>
        <family val="2"/>
      </rPr>
      <t xml:space="preserve"> den Ausschluss meines / unseres Unternehmens und die von mir / uns beauftragten Nachunternehmen und
   Verleihunternehmen von diesem Vergabeverfahren zur Folge hat, </t>
    </r>
  </si>
  <si>
    <r>
      <t xml:space="preserve"> </t>
    </r>
    <r>
      <rPr>
        <b/>
        <sz val="10"/>
        <rFont val="Arial"/>
        <family val="2"/>
      </rPr>
      <t>-</t>
    </r>
    <r>
      <rPr>
        <sz val="10"/>
        <rFont val="Arial"/>
        <family val="2"/>
      </rPr>
      <t xml:space="preserve"> mein / unser Unternehmen oder die von mir / uns beauftragten Nachunternehmen und Verleihunternehmen vom 
   öffentlichen Auftraggeber für die Dauer von bis zu drei Jahren von Vergaben des öffentlichen Auftraggebers
   ausgeschlossen werden kann/können, </t>
    </r>
  </si>
  <si>
    <r>
      <t xml:space="preserve"> </t>
    </r>
    <r>
      <rPr>
        <b/>
        <sz val="10"/>
        <rFont val="Arial"/>
        <family val="2"/>
      </rPr>
      <t>-</t>
    </r>
    <r>
      <rPr>
        <sz val="10"/>
        <rFont val="Arial"/>
        <family val="2"/>
      </rPr>
      <t xml:space="preserve"> der öffentliche Auftraggeber nach Vertragsschluss zur fristlosen Kündigung aus wichtigem Grund berechtigt ist und
   dass ich/wir dem öffentlichen Auftraggeber den durch die Kündigung entstandenen Schaden zu ersetzen
   habe/haben, </t>
    </r>
  </si>
  <si>
    <r>
      <t xml:space="preserve"> </t>
    </r>
    <r>
      <rPr>
        <b/>
        <sz val="10"/>
        <rFont val="Arial"/>
        <family val="2"/>
      </rPr>
      <t>-</t>
    </r>
    <r>
      <rPr>
        <sz val="10"/>
        <rFont val="Arial"/>
        <family val="2"/>
      </rPr>
      <t xml:space="preserve"> der öffentliche Auftraggeber die nach dem AEntG für die Verfolgung und Ahndung von Ordnungswidrigkeiten
   zuständigen Behörden der Zollverwaltung informiert. </t>
    </r>
  </si>
  <si>
    <t>Erklärung über die Erfüllung der gesetzlichen Pflicht zur Zahlung der Berufsgenossenschaftsbeiträge</t>
  </si>
  <si>
    <t xml:space="preserve">Gebäude </t>
  </si>
  <si>
    <t>Erdgeschoss</t>
  </si>
  <si>
    <t>Aufzug</t>
  </si>
  <si>
    <t>Beschichtung</t>
  </si>
  <si>
    <t>Besprechungsraum</t>
  </si>
  <si>
    <t>Doppelboden</t>
  </si>
  <si>
    <t>WC Damen</t>
  </si>
  <si>
    <t>WC Herren</t>
  </si>
  <si>
    <t>1. Obergeschoss</t>
  </si>
  <si>
    <t>2. Obergeschoss</t>
  </si>
  <si>
    <t>3. Obergeschoss</t>
  </si>
  <si>
    <t>Büro</t>
  </si>
  <si>
    <t>Technik</t>
  </si>
  <si>
    <t>Lager</t>
  </si>
  <si>
    <t>Naturstein</t>
  </si>
  <si>
    <t>Aufzugboden, Hartboden</t>
  </si>
  <si>
    <t xml:space="preserve">2-stufig nass wischen </t>
  </si>
  <si>
    <t>aussaugen und feucht reinigen</t>
  </si>
  <si>
    <t>desinfizierend nass reinigen und nachtrocknen</t>
  </si>
  <si>
    <t>Bürstenständer inkl. Bürstenstiel</t>
  </si>
  <si>
    <t>Seifen- Handtuch-, Desinfekt- u. Toilettenpapierspender im Griffbereich</t>
  </si>
  <si>
    <t xml:space="preserve">Seifen- Handtuch-, Desinfekt- u. Toilettenpapierspender </t>
  </si>
  <si>
    <t>befüllen</t>
  </si>
  <si>
    <t xml:space="preserve">entstauben/feucht/nass reinigen </t>
  </si>
  <si>
    <t>LV-Faktor Betrieb</t>
  </si>
  <si>
    <t>Preis/m²
Bodenfläche</t>
  </si>
  <si>
    <t>Preis/Jahr
Bodenfläche</t>
  </si>
  <si>
    <t>Summe</t>
  </si>
  <si>
    <t>Grundreinigung Bodenfläche Estrich, beschichtet</t>
  </si>
  <si>
    <t>Allgemeine Reinigungsanforderungen</t>
  </si>
  <si>
    <t>Die Reinigungskammern, die dem Auftragnehmer überlassen werden, sind stets in ordentlichem und sauberem Zustand zu halten. Die Kosten hierfür tragt der Auftragnehmer.</t>
  </si>
  <si>
    <t>Sanitärräume</t>
  </si>
  <si>
    <t>Kopierer</t>
  </si>
  <si>
    <t>Fläche Unterhaltsreinigung:</t>
  </si>
  <si>
    <t>Bitte beachten Sie, dass alle relevanten Felder (die blau hinterlegt sind) ausgefüllt sein müssen!</t>
  </si>
  <si>
    <r>
      <t xml:space="preserve">Wieviel </t>
    </r>
    <r>
      <rPr>
        <b/>
        <sz val="9"/>
        <color indexed="8"/>
        <rFont val="Arial"/>
        <family val="2"/>
      </rPr>
      <t>Objektleiterstunden</t>
    </r>
    <r>
      <rPr>
        <sz val="9"/>
        <color indexed="8"/>
        <rFont val="Arial"/>
        <family val="2"/>
      </rPr>
      <t xml:space="preserve"> (Kontrolltätigkeit) haben Sie </t>
    </r>
    <r>
      <rPr>
        <u/>
        <sz val="9"/>
        <color rgb="FF000000"/>
        <rFont val="Arial"/>
        <family val="2"/>
      </rPr>
      <t>pro Woche</t>
    </r>
    <r>
      <rPr>
        <sz val="9"/>
        <color indexed="8"/>
        <rFont val="Arial"/>
        <family val="2"/>
      </rPr>
      <t xml:space="preserve"> für die Unterhaltsreinigung der ausgeschriebenen Gebäude angesetzt?</t>
    </r>
  </si>
  <si>
    <t>Datum und Name der natürlichen Person, die für dieses Angebot zuständig ist.</t>
  </si>
  <si>
    <t>Ohne diese Angabe wird das Angebot ausgeschlossen.</t>
  </si>
  <si>
    <t xml:space="preserve">Bei elektronischer Angebotsabgabe ist die Anerkennung der Vergabeunterlagen </t>
  </si>
  <si>
    <t>ohne Unterschrift gültig.</t>
  </si>
  <si>
    <t>Unterhaltsreinigung netto</t>
  </si>
  <si>
    <t>Eine Ausnahme bilden tarifliche Erschwerniszuschläge gemäß § 10 Nr. 2, diese können nicht aufgerechnet werden und sind einzeln nebeneinander zu gewähren.</t>
  </si>
  <si>
    <t>Faxnummer</t>
  </si>
  <si>
    <t>Name der natürlichen Person, die diese Erklärung abgibt.</t>
  </si>
  <si>
    <r>
      <t xml:space="preserve">Die folgenden Daten dienen zur Prüfung Ihrer Eignung für die vorgesehenen Arbeiten. Es werden nur 
Angaben auf diesem Formblatt gewertet. Ein Verweis auf Anlagen wird nicht anerkannt. 
</t>
    </r>
    <r>
      <rPr>
        <b/>
        <u/>
        <sz val="9"/>
        <color rgb="FFFF0000"/>
        <rFont val="Arial"/>
        <family val="2"/>
      </rPr>
      <t>Fehlende Angaben führen zwingend zum Ausschluss Ihres Angebotes.</t>
    </r>
  </si>
  <si>
    <t>2. Die Entfernung Ihres Unternehmens oder Ihrer Niederlassung zu den Objekten?</t>
  </si>
  <si>
    <t xml:space="preserve">     Niederlassung zu den Objekten?</t>
  </si>
  <si>
    <t>3. Umsatz der vergangenen 3 Geschäftsjahre</t>
    <phoneticPr fontId="1" type="noConversion"/>
  </si>
  <si>
    <t xml:space="preserve">     im Bereich der Unterhaltsreinigung vergleichbarer Objekte </t>
  </si>
  <si>
    <t>netto</t>
    <phoneticPr fontId="1" type="noConversion"/>
  </si>
  <si>
    <t xml:space="preserve">     Objekte </t>
  </si>
  <si>
    <t>Auftraggeber</t>
  </si>
  <si>
    <t>Ort</t>
  </si>
  <si>
    <t>Email:</t>
  </si>
  <si>
    <t>Jahresumsatz</t>
  </si>
  <si>
    <t>Erklärung zur Betriebshaftpflichversicherung</t>
    <phoneticPr fontId="23" type="noConversion"/>
  </si>
  <si>
    <t>Unser Unternehmen erklärt, dass wenn die nachfolgenen Mindestdeckungssummen nicht bereits in der geforderten Höhe bestehen, wir eine zusätzliche Bestätigung des Versicherers beilegen, dass im Auftragsfall eine entsprechende Versicherung abgeschlossen wird. Die Anpassung ist spätestens zum Vertragsschluss nachzuweisen.</t>
    <phoneticPr fontId="23" type="noConversion"/>
  </si>
  <si>
    <t>Uns ist bekannt, dass im Falle einer falschen Erklärung die Vergabestelle von einem Anfechtungsrecht wegen arglistiger Täuschung bei Vertragsabschluss Gebrauch machen kann.</t>
    <phoneticPr fontId="23" type="noConversion"/>
  </si>
  <si>
    <r>
      <t xml:space="preserve">dass wenn die oben genannten Mindestdeckungssummen nicht bereits in der geforderten Höhe bestehen, wir </t>
    </r>
    <r>
      <rPr>
        <b/>
        <sz val="10"/>
        <rFont val="Arial"/>
        <family val="2"/>
      </rPr>
      <t>im Auftragsfall eine entsprechende Versicherung mit den geforderten Versicherungssummen</t>
    </r>
    <r>
      <rPr>
        <sz val="10"/>
        <rFont val="Arial"/>
        <family val="2"/>
      </rPr>
      <t xml:space="preserve"> abschließen werden.</t>
    </r>
  </si>
  <si>
    <r>
      <t xml:space="preserve">dass die Mindestdeckungssummen bereits in der geforderten Höhe bestehen. 
Zum Nachweis dafür legen wir einen </t>
    </r>
    <r>
      <rPr>
        <b/>
        <sz val="10"/>
        <rFont val="Arial"/>
        <family val="2"/>
      </rPr>
      <t xml:space="preserve">Nachweis der bestehenden Versicherungssummen
</t>
    </r>
    <r>
      <rPr>
        <sz val="10"/>
        <rFont val="Arial"/>
        <family val="2"/>
      </rPr>
      <t>bei (nicht älter als 1 Jahr rückwirkend zum Datum der Angebotsabgabe).</t>
    </r>
  </si>
  <si>
    <t>Mindestdeckungssummen für Personenschäden bis 5.000.000,00 €, Sach- und Vermögensschäden bis 5.000.000,00 €, Obhut- und Bearbeitungsschäden bis 1.000.000,00 €, Schlüsselschäden bis 500.000,00 €, Allmählichkeitsschäden bis 5.000.000,00 €,  Feuerhaftpflichtschäden bis 5.000.000,00 €, Umweltschäden bis 1.000.000,00 €.</t>
  </si>
  <si>
    <t>Straße</t>
  </si>
  <si>
    <t>Zeitpunkt der Ausführung</t>
  </si>
  <si>
    <t>Welche Reinigungsarten führten/oder führen Sie akutell aus?</t>
  </si>
  <si>
    <t>Unterhaltsreinigung (wiederkehrend):
Größe der zu reinigenden Grundfläche m² pro Jahr</t>
  </si>
  <si>
    <r>
      <t xml:space="preserve">6. Die folgenden Daten dienen zur </t>
    </r>
    <r>
      <rPr>
        <b/>
        <u/>
        <sz val="10"/>
        <rFont val="Arial"/>
        <family val="2"/>
      </rPr>
      <t>Prüfung und Wertung</t>
    </r>
    <r>
      <rPr>
        <b/>
        <sz val="10"/>
        <rFont val="Arial"/>
        <family val="2"/>
      </rPr>
      <t xml:space="preserve"> Ihres Angebotes gemäß der Wertungskriterien. </t>
    </r>
  </si>
  <si>
    <t>Name der natürlichen Person, die diese Erklärung abgibt, ohne diese Angabe wird das Angebot ausgeschlossen.</t>
  </si>
  <si>
    <r>
      <t>Welche Qualifikation hat die für die ausgeschriebenen Objekte zuständige</t>
    </r>
    <r>
      <rPr>
        <b/>
        <sz val="9"/>
        <rFont val="Arial"/>
        <family val="2"/>
      </rPr>
      <t xml:space="preserve"> Qualitätskontrolle</t>
    </r>
    <r>
      <rPr>
        <sz val="9"/>
        <rFont val="Arial"/>
        <family val="2"/>
      </rPr>
      <t>? (</t>
    </r>
    <r>
      <rPr>
        <b/>
        <sz val="9"/>
        <rFont val="Arial"/>
        <family val="2"/>
      </rPr>
      <t>namentliche Nennung und Qualifikation</t>
    </r>
    <r>
      <rPr>
        <sz val="9"/>
        <rFont val="Arial"/>
        <family val="2"/>
      </rPr>
      <t>)
Bei einem Personalwechsel muss die genannte Qualifikation ebenfalls vorhanden sein und nachgewiesen werden.</t>
    </r>
  </si>
  <si>
    <r>
      <t xml:space="preserve">Wie viele Stunden haben Sie für die durchzuführende </t>
    </r>
    <r>
      <rPr>
        <b/>
        <sz val="9"/>
        <color indexed="8"/>
        <rFont val="Arial"/>
        <family val="2"/>
      </rPr>
      <t>Qualitätskontrolle</t>
    </r>
    <r>
      <rPr>
        <sz val="9"/>
        <color indexed="8"/>
        <rFont val="Arial"/>
        <family val="2"/>
      </rPr>
      <t xml:space="preserve"> für die Unterhaltsreinigung der ausgeschriebenen Gebäude </t>
    </r>
    <r>
      <rPr>
        <u/>
        <sz val="9"/>
        <color rgb="FF000000"/>
        <rFont val="Arial"/>
        <family val="2"/>
      </rPr>
      <t xml:space="preserve">pro Quartal </t>
    </r>
    <r>
      <rPr>
        <sz val="9"/>
        <color indexed="8"/>
        <rFont val="Arial"/>
        <family val="2"/>
      </rPr>
      <t xml:space="preserve">angesetzt? </t>
    </r>
  </si>
  <si>
    <t xml:space="preserve">Erklärung, dass das Unternehmen nicht zahlungsunfähig ist, über das Vermögen des Unternehmens kein Insolvenzverfahren oder ein vergleichbares Verfahren beantragt oder eröffnet worden ist, die Eröffnung eines solchen Verfahrens mangels Masse abgelehnt worden ist, sich das Unternehmen im Verfahren der Liquidation befindet oder seine Tätigkeit eingestellt hat. </t>
  </si>
  <si>
    <t xml:space="preserve">Bitte tragen Sie in den blau hinterlegten Feldern hinter jeder beschriebenen Einzelleistung (RG) die von Ihnen kalkulierte Leistung pro m²/h ein. </t>
  </si>
  <si>
    <r>
      <t xml:space="preserve">Wieviel </t>
    </r>
    <r>
      <rPr>
        <b/>
        <sz val="9"/>
        <color indexed="8"/>
        <rFont val="Arial"/>
        <family val="2"/>
      </rPr>
      <t>Vorarbeiterstunden</t>
    </r>
    <r>
      <rPr>
        <sz val="9"/>
        <color indexed="8"/>
        <rFont val="Arial"/>
        <family val="2"/>
      </rPr>
      <t xml:space="preserve"> (nicht mitarbeitend für Kontrolltätigkeit etc.) haben Sie </t>
    </r>
    <r>
      <rPr>
        <u/>
        <sz val="9"/>
        <color rgb="FF000000"/>
        <rFont val="Arial"/>
        <family val="2"/>
      </rPr>
      <t>pro Woche</t>
    </r>
    <r>
      <rPr>
        <sz val="9"/>
        <color indexed="8"/>
        <rFont val="Arial"/>
        <family val="2"/>
      </rPr>
      <t xml:space="preserve"> für die  Unterhaltsreinigung der ausgeschriebenen Gebäude angesetzt? </t>
    </r>
  </si>
  <si>
    <t>04.0.01</t>
  </si>
  <si>
    <t>04.0.02</t>
  </si>
  <si>
    <t>04.0.03</t>
  </si>
  <si>
    <t>04.0.04</t>
  </si>
  <si>
    <t>04.0.05</t>
  </si>
  <si>
    <t>04.0.06</t>
  </si>
  <si>
    <t>04.0.07</t>
  </si>
  <si>
    <t>04.0.08</t>
  </si>
  <si>
    <t>04.0.09</t>
  </si>
  <si>
    <t>04.0.10</t>
  </si>
  <si>
    <t>04.0.11</t>
  </si>
  <si>
    <t>04.0.12</t>
  </si>
  <si>
    <t>04.0.13</t>
  </si>
  <si>
    <t>04.0.14</t>
  </si>
  <si>
    <t>04.0.15</t>
  </si>
  <si>
    <t>04.0.16</t>
  </si>
  <si>
    <t>04.0.17</t>
  </si>
  <si>
    <t>04.0.18</t>
  </si>
  <si>
    <t>04.0.19</t>
  </si>
  <si>
    <t>04.0.20</t>
  </si>
  <si>
    <t>04.0.21</t>
  </si>
  <si>
    <t>04.0.22</t>
  </si>
  <si>
    <t>04.0.23</t>
  </si>
  <si>
    <t>04.0.24</t>
  </si>
  <si>
    <t>04.0.50</t>
  </si>
  <si>
    <t>04.0.51</t>
  </si>
  <si>
    <t>04.0.52</t>
  </si>
  <si>
    <t>04.0.53</t>
  </si>
  <si>
    <t>04.0.54</t>
  </si>
  <si>
    <t>04.0.56</t>
  </si>
  <si>
    <t>Kautschuk</t>
  </si>
  <si>
    <t>EDV/Elektro</t>
  </si>
  <si>
    <t xml:space="preserve">Kautschuk </t>
  </si>
  <si>
    <t>Büro Hausmeister</t>
  </si>
  <si>
    <t>UG Flur Ost</t>
  </si>
  <si>
    <t xml:space="preserve">Flur Nord </t>
  </si>
  <si>
    <t xml:space="preserve">Flur Süd </t>
  </si>
  <si>
    <t xml:space="preserve">Schleuse </t>
  </si>
  <si>
    <t>Flur Erweiterung</t>
  </si>
  <si>
    <t>Treppe KG-EG</t>
  </si>
  <si>
    <t>WC Barrierefrei</t>
  </si>
  <si>
    <t>Schlüsselraum/Kopieren</t>
  </si>
  <si>
    <t>Putzkammer</t>
  </si>
  <si>
    <t xml:space="preserve">Foyer 1  </t>
  </si>
  <si>
    <t>EG Flur</t>
  </si>
  <si>
    <t>Foyer 2</t>
  </si>
  <si>
    <t>OG Flur</t>
  </si>
  <si>
    <t>Treppe West 1.OG - 2.OG</t>
  </si>
  <si>
    <t>Treppe Ost 1.OG - 2.OG</t>
  </si>
  <si>
    <t xml:space="preserve">Fliesen </t>
  </si>
  <si>
    <t>2. OG Flur</t>
  </si>
  <si>
    <t>2.OG Flur</t>
  </si>
  <si>
    <t>Treppe West 2.OG - 3.OG</t>
  </si>
  <si>
    <t>Treppe Ost 2.OG - 3.OG</t>
  </si>
  <si>
    <t>3. OG Flur</t>
  </si>
  <si>
    <t>Keine Reinigung:</t>
  </si>
  <si>
    <t>04.1.01</t>
  </si>
  <si>
    <t>04.1.02</t>
  </si>
  <si>
    <t>04.1.03</t>
  </si>
  <si>
    <t>04.1.04</t>
  </si>
  <si>
    <t>04.1.05</t>
  </si>
  <si>
    <t>04.1.06</t>
  </si>
  <si>
    <t>04.1.07</t>
  </si>
  <si>
    <t>04.1.08</t>
  </si>
  <si>
    <t>04.1.09</t>
  </si>
  <si>
    <t>04.1.10</t>
  </si>
  <si>
    <t>04.1.11</t>
  </si>
  <si>
    <t>04.1.12</t>
  </si>
  <si>
    <t>04.1.13</t>
  </si>
  <si>
    <t>04.1.14</t>
  </si>
  <si>
    <t>04.1.15</t>
  </si>
  <si>
    <t>04.1.16</t>
  </si>
  <si>
    <t>04.1.17</t>
  </si>
  <si>
    <t>04.1.18</t>
  </si>
  <si>
    <t>04.1.19</t>
  </si>
  <si>
    <t>04.1.20</t>
  </si>
  <si>
    <t>04.1.21</t>
  </si>
  <si>
    <t>04.1.22</t>
  </si>
  <si>
    <t>04.1.23</t>
  </si>
  <si>
    <t>04.1.24</t>
  </si>
  <si>
    <t>04.1.25</t>
  </si>
  <si>
    <t>04.1.26</t>
  </si>
  <si>
    <t>04.1.50</t>
  </si>
  <si>
    <t>04.1.51</t>
  </si>
  <si>
    <t>04.1.52</t>
  </si>
  <si>
    <t>04.1.53</t>
  </si>
  <si>
    <t>04.2.01</t>
  </si>
  <si>
    <t>04.2.02</t>
  </si>
  <si>
    <t>04.2.03</t>
  </si>
  <si>
    <t>04.2.04</t>
  </si>
  <si>
    <t>04.2.05</t>
  </si>
  <si>
    <t>04.2.06</t>
  </si>
  <si>
    <t>04.2.07</t>
  </si>
  <si>
    <t>04.2.08</t>
  </si>
  <si>
    <t>04.2.09</t>
  </si>
  <si>
    <t>04.2.10</t>
  </si>
  <si>
    <t>04.2.11</t>
  </si>
  <si>
    <t>04.2.12</t>
  </si>
  <si>
    <t>04.2.13</t>
  </si>
  <si>
    <t>04.2.14</t>
  </si>
  <si>
    <t>04.2.15</t>
  </si>
  <si>
    <t>04.2.16</t>
  </si>
  <si>
    <t>04.2.17</t>
  </si>
  <si>
    <t>04.2.18</t>
  </si>
  <si>
    <t>04.2.19</t>
  </si>
  <si>
    <t>04.2.20</t>
  </si>
  <si>
    <t>04.2.21</t>
  </si>
  <si>
    <t>04.2.22</t>
  </si>
  <si>
    <t>04.2.23</t>
  </si>
  <si>
    <t>04.2.24</t>
  </si>
  <si>
    <t>04.2.25</t>
  </si>
  <si>
    <t>04.2.26</t>
  </si>
  <si>
    <t>04.2.50</t>
  </si>
  <si>
    <t>04.2.51</t>
  </si>
  <si>
    <t>04.2.52</t>
  </si>
  <si>
    <t>04.2.53</t>
  </si>
  <si>
    <t>04.3.01</t>
  </si>
  <si>
    <t>04.3.02</t>
  </si>
  <si>
    <t>04.3.03</t>
  </si>
  <si>
    <t>04.3.04</t>
  </si>
  <si>
    <t>04.3.05</t>
  </si>
  <si>
    <t>04.3.06</t>
  </si>
  <si>
    <t>04.3.07</t>
  </si>
  <si>
    <t>04.3.08</t>
  </si>
  <si>
    <t>04.3.09</t>
  </si>
  <si>
    <t>04.3.10</t>
  </si>
  <si>
    <t>04.3.11</t>
  </si>
  <si>
    <t>04.3.12</t>
  </si>
  <si>
    <t>04.3.13</t>
  </si>
  <si>
    <t>04.3.14</t>
  </si>
  <si>
    <t>04.3.15</t>
  </si>
  <si>
    <t>04.3.16</t>
  </si>
  <si>
    <t>04.3.17</t>
  </si>
  <si>
    <t>04.3.18</t>
  </si>
  <si>
    <t>04.3.19</t>
  </si>
  <si>
    <t>04.3.20</t>
  </si>
  <si>
    <t>04.3.21</t>
  </si>
  <si>
    <t>04.3.22</t>
  </si>
  <si>
    <t>04.3.23</t>
  </si>
  <si>
    <t>04.3.24</t>
  </si>
  <si>
    <t>04.3.25</t>
  </si>
  <si>
    <t>04.3.26</t>
  </si>
  <si>
    <t>04.3.50</t>
  </si>
  <si>
    <t>04.3.51</t>
  </si>
  <si>
    <t>04.3.52</t>
  </si>
  <si>
    <t>04.3.53</t>
  </si>
  <si>
    <t>04.9.01</t>
  </si>
  <si>
    <t>04.9.02</t>
  </si>
  <si>
    <t>04.9.03</t>
  </si>
  <si>
    <t>04.9.04</t>
  </si>
  <si>
    <t>04.9.05</t>
  </si>
  <si>
    <t>04.9.06</t>
  </si>
  <si>
    <t>04.9.07</t>
  </si>
  <si>
    <t>04.9.08</t>
  </si>
  <si>
    <t>04.9.09</t>
  </si>
  <si>
    <t>04.9.10</t>
  </si>
  <si>
    <t>04.9.11</t>
  </si>
  <si>
    <t>04.9.12</t>
  </si>
  <si>
    <t>04.9.13</t>
  </si>
  <si>
    <t>04.9.14</t>
  </si>
  <si>
    <t>04.9.15</t>
  </si>
  <si>
    <t>04.9.17</t>
  </si>
  <si>
    <t>04.9.18</t>
  </si>
  <si>
    <t>04.9.19</t>
  </si>
  <si>
    <t>04.9.50</t>
  </si>
  <si>
    <t>04.9.51</t>
  </si>
  <si>
    <t>04.9.52</t>
  </si>
  <si>
    <t>04.9.53</t>
  </si>
  <si>
    <t>04.9.54</t>
  </si>
  <si>
    <t>Kellergeschoss</t>
  </si>
  <si>
    <t>Verwaltungungsgebäude Haus 4</t>
  </si>
  <si>
    <t>Fliesen/Sauberlaufmatte</t>
  </si>
  <si>
    <t>Treppe West EG-1.OG (Glasbrüstung u. Glasgeländer)</t>
  </si>
  <si>
    <t xml:space="preserve">Treppe Ost EG-1.OG </t>
  </si>
  <si>
    <t>Wf5</t>
  </si>
  <si>
    <t>Bü2,5</t>
  </si>
  <si>
    <t>Bü2,5t</t>
  </si>
  <si>
    <t>Bü2,5p</t>
  </si>
  <si>
    <t>Restmüll-, Papierbehälter</t>
  </si>
  <si>
    <t>Abfallbehälter innen und außen reinigen und mit Beutel bestücken</t>
  </si>
  <si>
    <t>Bürostühle, Sitzgelegenheiten inkl. der Gestelle</t>
  </si>
  <si>
    <t>Türen, Türrahmen  inkl. der Glasflächen, Lichtschalter, Steckdosen, Fensterbänke</t>
  </si>
  <si>
    <t xml:space="preserve">vollflächig reinigen </t>
  </si>
  <si>
    <t>reinigen/entstauben</t>
  </si>
  <si>
    <t>vollflächig reinigen</t>
  </si>
  <si>
    <t>feucht reinigen (soweit freigeräumt)</t>
  </si>
  <si>
    <t>Schreibtische, Tische, Rollcontainer und Sideboards</t>
  </si>
  <si>
    <t>Schreibtische, Tische, Rollcontainer, Sideboards, Schränke, Regale</t>
  </si>
  <si>
    <t>abstauben/feucht reinigen</t>
  </si>
  <si>
    <t>2-stufig nass wischen</t>
  </si>
  <si>
    <t>Bilder, Dekoration, Kleiderständer etc.</t>
  </si>
  <si>
    <t>Stühle, Sitzgelegenheiten inkl. der Gestelle</t>
  </si>
  <si>
    <t>Besprechungstische und Sideboards</t>
  </si>
  <si>
    <t>Türen u. Türrahmen  inkl. der Glasflächen, Lichtschalter, Steckdosen, Fensterbänke</t>
  </si>
  <si>
    <t>Bs2,5</t>
  </si>
  <si>
    <t>Bs2,5t</t>
  </si>
  <si>
    <t>Bs2,5p</t>
  </si>
  <si>
    <t>maschinell  reinigen</t>
  </si>
  <si>
    <t xml:space="preserve">Besucherstühle </t>
  </si>
  <si>
    <t>Zwischentüren inkl. Glas u. Rahmen, Lichtschalter, Steckdosen</t>
  </si>
  <si>
    <t>entstauben, reinigen</t>
  </si>
  <si>
    <t>Griffspuren, Flecken entfernen</t>
  </si>
  <si>
    <t>Besucherstühle  inkl. der Gestelle</t>
  </si>
  <si>
    <t>vollflächig reinigen, Flecken entfernen</t>
  </si>
  <si>
    <t>Fußboden, Hartbelag inkl. der Sockelleisten</t>
  </si>
  <si>
    <t>nass desinfizierend streifenfrei reinigen, wenn Kalkansatz vorhanden diesen entfernen</t>
  </si>
  <si>
    <t>desinfizierend nass reinigen</t>
  </si>
  <si>
    <t>Wandflächen, Fliesen, Trennwände</t>
  </si>
  <si>
    <t xml:space="preserve">Küchenzeile inkl. Spüle, Armatur und technische Geräte </t>
  </si>
  <si>
    <t>vollflächig außen feucht/nass reinigen</t>
  </si>
  <si>
    <t xml:space="preserve">Sitzgelegenheit </t>
  </si>
  <si>
    <t>saugen und Flecken entfernen</t>
  </si>
  <si>
    <t>Griffspuren und sichtbare Verschmutzungen entfernen</t>
  </si>
  <si>
    <t>Wf5t</t>
  </si>
  <si>
    <t>Wf5p</t>
  </si>
  <si>
    <t xml:space="preserve">2-stufig nass reinigen </t>
  </si>
  <si>
    <t>Handlauf und Treppengeländer</t>
  </si>
  <si>
    <t>vollflächig feucht/nass reinigen</t>
  </si>
  <si>
    <t>Treppenbelag, Hartbelag</t>
  </si>
  <si>
    <t>Lager Hausmeister</t>
  </si>
  <si>
    <t>Ko2,5</t>
  </si>
  <si>
    <t>Ko2,5t</t>
  </si>
  <si>
    <t>Ko2,5p</t>
  </si>
  <si>
    <t>Reinigungsgruppe: Ko</t>
  </si>
  <si>
    <t>entstauben/reinigen</t>
  </si>
  <si>
    <t>Tische, Regale Rollcontainer und Sideboards</t>
  </si>
  <si>
    <t>Fliesenboden grundreinigen, inklusive der Sockelleisten</t>
  </si>
  <si>
    <t>Natursteinboden grundreinigen, inkl. der Sockelleisten</t>
  </si>
  <si>
    <t>Die vorhandenen Verschmutzungen sind durch mechanisches Scheuern zu entfernen. Dabei ist sicherzustellen, dass die Oberfläche weder durch den Einsatz aggressiver Reinigungsmittel noch durch abrasive Reinigungsmaterialien beeinträchtigt oder beschädigt wird</t>
  </si>
  <si>
    <t>Die Reinigungs- und Pflegeanweisungen der jeweiligen Belagsarten/Raumausstattung sind verbindlich zu beachten !</t>
  </si>
  <si>
    <t>h/J</t>
  </si>
  <si>
    <t>Dienstleister</t>
  </si>
  <si>
    <t>Foyer 1 inkl. Stg.</t>
  </si>
  <si>
    <t>Foyer 2 inkl. Stg. u. Wartebereich</t>
  </si>
  <si>
    <t>Foy5</t>
  </si>
  <si>
    <t>Windfang - Haupteingang</t>
  </si>
  <si>
    <t>Ausgang - Nebeneingang</t>
  </si>
  <si>
    <t>Lichtschalter, Steckdosen, Fensterbretter</t>
  </si>
  <si>
    <t>Foy5t</t>
  </si>
  <si>
    <t>Foy5p</t>
  </si>
  <si>
    <t>Reinigungsgruppe: Foy</t>
  </si>
  <si>
    <t>Aufzugkabine inkl. der Türen (alle Stockwerke) innen und außen</t>
  </si>
  <si>
    <t xml:space="preserve">Aufzugkabine inkl. Türen (alle Stockwerke) innen und außen  </t>
  </si>
  <si>
    <t>Bedienfeld</t>
  </si>
  <si>
    <t>Die Reinigung ist in den Wochen mit gerader Kalenderwoche am Montag, Mittwoch und Freitag durchzuführen.             
In den Wochen mit ungerader Kalenderwoche muss die Reinigung am Dienstag und Donnerstag erfolgen.</t>
  </si>
  <si>
    <t>entleeren, Inhalt fachgerecht zur Sammelstelle entsorgen und mit Beutel bestücken</t>
  </si>
  <si>
    <t xml:space="preserve">vollflächig entstauben / reinigen </t>
  </si>
  <si>
    <t>Stühle, Sitzgelegenheiten</t>
  </si>
  <si>
    <t>Griffspuren entfernen, bzw. absaugen und parzell Flecken entfernen</t>
  </si>
  <si>
    <t>feucht reinigen inkl. Gestelle, bzw. absaugen und Flecken entfernen</t>
  </si>
  <si>
    <t>Reinigungsgruppe: Bs</t>
  </si>
  <si>
    <t>Türen u. Türrahmen  inkl. der Glasflächen, Kabelkanäle, Steckdosen, Lichtschalter, Fensterbänke</t>
  </si>
  <si>
    <t>Tastatur, Bildschirme, Telefone</t>
  </si>
  <si>
    <t>Türen, Türrahmen  inkl. der Glasflächen, Kabelkanäle, Steckdosen, Lichtschalter, Fensterbänke</t>
  </si>
  <si>
    <t>Tastatur, Bildschirm, Telefon</t>
  </si>
  <si>
    <t>Flure / Verkehrswege</t>
  </si>
  <si>
    <t xml:space="preserve">Eingangsbereich  / Windfang </t>
  </si>
  <si>
    <t>Reinigungsgruppe: Wf</t>
  </si>
  <si>
    <t>Wandschmuck, Feuerlöscher, Hinweisschilder etc.</t>
  </si>
  <si>
    <t>Papier-, Restmüllbehälter</t>
  </si>
  <si>
    <t>Wandflächen, Fliesen- und Trennwände im Spritzbereich</t>
  </si>
  <si>
    <t>Türen, Türrahmen</t>
  </si>
  <si>
    <t>Waschbecken inkl. Unterbau, Armaturen, Spiegel inkl. Unterbau</t>
  </si>
  <si>
    <t>Deko, Bilder etc.</t>
  </si>
  <si>
    <t>Glastüren, Türrahmen, Wände, Ablage, Lichtschalter, Steckdosen</t>
  </si>
  <si>
    <t>Glastüren, Türrahmen, Wände, Kabelschächte, Lichtschalter, Steckdosen</t>
  </si>
  <si>
    <t>Wandschmuck, Hinweisschilder, etc.</t>
  </si>
  <si>
    <t xml:space="preserve">vollflächig feucht/nass reinigen </t>
  </si>
  <si>
    <t>Brüstung / Brüstungsgeländer (Sturzsicherung)</t>
  </si>
  <si>
    <t>vollflächig desinfizierend nass reinigen und nachtrocknen</t>
  </si>
  <si>
    <t>vollflächig in gesamter Höhe desinfizierend nass reinigen</t>
  </si>
  <si>
    <t>So-Akustikdecke</t>
  </si>
  <si>
    <t>Grundreinigung, Sonderreinigung</t>
  </si>
  <si>
    <t>Behandlung der Bodenflächen bei der Grundreinigung</t>
  </si>
  <si>
    <t>Jede Grundreinigung, Sonderreinigung wird bei Bedarf durch den Auftraggeber gesondert beauftragt. 
Alle Reinigungsverfahren müssen vom Auftragnehmer bereits bei der Planung und vor der Ausführung mit dem Auftraggeber abgestimmt werden.</t>
  </si>
  <si>
    <t xml:space="preserve">Der zu erwartende Umfang an den Grund-, Sonderreinigungsarbeiten wurde aufgrund von Erfahrungswerten geschätzt (Prognose). Der tatsächliche (jährliche) Umfang während der Vertragslaufzeit kann daher abweichen. Der hier vorgegebene Wert ist jedoch den Angeboten zugrunde zu legen und wird in die Wertung des Angebotes mit einbezogen. Ein Anspruch auf tatsächliche Ausführung dieser Leistungen besteht nicht. </t>
  </si>
  <si>
    <t>Grundreinigung Kautschukbeläge und Einpflege, inklusive der Sockelleisten</t>
  </si>
  <si>
    <t>Entstauben der Akustikdecken inkl. der Leuchtkörper</t>
  </si>
  <si>
    <t>Art der Tätigkeit</t>
  </si>
  <si>
    <t>Für die Grundreinigungsarbeiten sind die Räumlichkeiten wie folgt zu räumen: 
Das Mobiliar ist, soweit möglich, zu entfernen, um die Reinigung des Bodenbelags zu ermöglichen. Schweres Mobiliar, das nicht von zwei Personen bewegt werden kann, darf stehen bleiben. Verbleibende Einrichtungsgegenstände dürfen nicht durch die Reinigungsarbeiten beschädigt werden. Nach Abschluss der Arbeiten sind die Räumlichkeiten wieder einzuräumen. Dabei ist darauf zu achten, dass das Mobiliar wieder an seinen ursprünglichen Platz gestellt wird.</t>
  </si>
  <si>
    <t>GR-Fliesenboden</t>
  </si>
  <si>
    <t>GR-Kautschukboden</t>
  </si>
  <si>
    <t>GR-Natursteinboden</t>
  </si>
  <si>
    <t>GR-Estrich beschichtet</t>
  </si>
  <si>
    <t xml:space="preserve">Büro / Verwaltungsräume </t>
  </si>
  <si>
    <t>Kopier- / Lagerräume</t>
  </si>
  <si>
    <r>
      <t xml:space="preserve">10. Qualitätssicherung: Bitte stellen Sie in die folgenden Zeilen die </t>
    </r>
    <r>
      <rPr>
        <b/>
        <u/>
        <sz val="10"/>
        <rFont val="Arial"/>
        <family val="2"/>
      </rPr>
      <t>qualitätssichernden</t>
    </r>
    <r>
      <rPr>
        <b/>
        <sz val="10"/>
        <rFont val="Arial"/>
        <family val="2"/>
      </rPr>
      <t xml:space="preserve"> 
      Maßnahmen Ihres Unternehmens für die </t>
    </r>
    <r>
      <rPr>
        <b/>
        <u/>
        <sz val="10"/>
        <rFont val="Arial"/>
        <family val="2"/>
      </rPr>
      <t>Ausführung der angebotenen Leistung</t>
    </r>
    <r>
      <rPr>
        <b/>
        <sz val="10"/>
        <rFont val="Arial"/>
        <family val="2"/>
      </rPr>
      <t xml:space="preserve"> dar 
      (Schulungskonzept, Einarbeitung der Mitarbeiter, Vertretungsregelung, eingesetztes 
      Qualitätssicherungssystem und Managementsystem nach DIN ISO 2859-1).
      Angaben sind ausschließlich in den dafür vorgesehenen Zellen zu machen 
      (max. 4.100 Zeichen).</t>
    </r>
  </si>
  <si>
    <r>
      <rPr>
        <b/>
        <sz val="10"/>
        <rFont val="Arial"/>
        <family val="2"/>
      </rPr>
      <t>2. Bearbeiten der Leistungsbeschreibungen (LB)</t>
    </r>
    <r>
      <rPr>
        <sz val="10"/>
        <rFont val="Arial"/>
        <family val="2"/>
      </rPr>
      <t xml:space="preserve">
In den einzelnen Leistungsbeschreibungen (z. B. LB Bü) ist der geforderte Leistungsinhalt enthalten. Auch hier sind nur die blauen Felder zu bearbeiten. Bitte geben Sie hinter jedem Leistungsschritt die von Ihnen angenommene m²-Leistung pro Stunde für den beschriebenen Leistungsinhalt ein. Der von Ihnen einzutragende Wert bezieht sich auf die oben angegebene, durchschnittliche Raumgröße in m². Aufgrund der von Ihnen eingetragenen einzelnen Leistungswerte errechnet sich das Leistungsmaß in m² pro Stunde des entsprechenden Raumes (der RG). Das so ermittelte Leistungsmaß wird dann automatisch in die einzelnen Preisblätter (z.B. Gebäude A) übertragen. 
Die nachfolgend dargestellten Beispiele zeigen eine ausgefüllte Leistungsbeschreibung für Büroräume (Unterhaltsreinigung) und für die Grundrundreinigung. Die Werte sind frei gewählt und stellen keine tatsächlichen Leistungswerte pro m² dar. Die daraus resultierende Leistungskennzahl (m²/h) wird automatisch in das entsprechende Preisblatt (Haus 4) übertragen. </t>
    </r>
  </si>
  <si>
    <t>BEISPIEL "LB Blatt Grund- Sonderreinigung"</t>
  </si>
  <si>
    <t>Grund- Sonderreinigung:
Größe der zu reinigenden Grundfläche m² pro Jahr</t>
  </si>
  <si>
    <r>
      <t xml:space="preserve">Wie hoch ist der Stundenverrechnungssatz für </t>
    </r>
    <r>
      <rPr>
        <u/>
        <sz val="9"/>
        <rFont val="Arial"/>
        <family val="2"/>
      </rPr>
      <t>eine</t>
    </r>
    <r>
      <rPr>
        <sz val="9"/>
        <rFont val="Arial"/>
        <family val="2"/>
      </rPr>
      <t xml:space="preserve"> </t>
    </r>
    <r>
      <rPr>
        <b/>
        <sz val="9"/>
        <rFont val="Arial"/>
        <family val="2"/>
      </rPr>
      <t>Objektleiterstunde</t>
    </r>
    <r>
      <rPr>
        <sz val="9"/>
        <rFont val="Arial"/>
        <family val="2"/>
      </rPr>
      <t>?</t>
    </r>
  </si>
  <si>
    <r>
      <t xml:space="preserve">Wie hoch ist der Stundenverrechnungssatz für </t>
    </r>
    <r>
      <rPr>
        <u/>
        <sz val="9"/>
        <rFont val="Arial"/>
        <family val="2"/>
      </rPr>
      <t>eine</t>
    </r>
    <r>
      <rPr>
        <sz val="9"/>
        <rFont val="Arial"/>
        <family val="2"/>
      </rPr>
      <t xml:space="preserve"> </t>
    </r>
    <r>
      <rPr>
        <b/>
        <sz val="9"/>
        <rFont val="Arial"/>
        <family val="2"/>
      </rPr>
      <t>Vorarbeiterstunde</t>
    </r>
    <r>
      <rPr>
        <sz val="9"/>
        <rFont val="Arial"/>
        <family val="2"/>
      </rPr>
      <t>?</t>
    </r>
  </si>
  <si>
    <t>für das ausgeschriebene Objekt (Gebäude "Haus 4") zu machen.</t>
  </si>
  <si>
    <t>Unterhaltsreinigung und Grund- und Sonderreinigungen</t>
  </si>
  <si>
    <t>für die
Unterhaltsreinigung, Grund- und Sonderreinigung</t>
  </si>
  <si>
    <t>Reinigungsfreie Tage (werktags, ohne Sa/So/Feiertage)</t>
  </si>
  <si>
    <t>Normalturnus Verwaltung</t>
  </si>
  <si>
    <r>
      <rPr>
        <b/>
        <u/>
        <sz val="8"/>
        <rFont val="Arial1"/>
      </rPr>
      <t>4-tägiger</t>
    </r>
    <r>
      <rPr>
        <u/>
        <sz val="8"/>
        <rFont val="Arial1"/>
      </rPr>
      <t xml:space="preserve"> Reinigung/wö. (Mo - Fr.)</t>
    </r>
  </si>
  <si>
    <r>
      <t xml:space="preserve">4x jährliche  </t>
    </r>
    <r>
      <rPr>
        <u/>
        <sz val="8"/>
        <rFont val="Arial1"/>
      </rPr>
      <t>Reinigung</t>
    </r>
  </si>
  <si>
    <r>
      <t xml:space="preserve">2x jährliche  </t>
    </r>
    <r>
      <rPr>
        <u/>
        <sz val="8"/>
        <rFont val="Arial1"/>
      </rPr>
      <t>Reinigung</t>
    </r>
  </si>
  <si>
    <r>
      <t xml:space="preserve">2x monatliche </t>
    </r>
    <r>
      <rPr>
        <u/>
        <sz val="8"/>
        <rFont val="Arial1"/>
      </rPr>
      <t>Reinigung</t>
    </r>
  </si>
  <si>
    <r>
      <t xml:space="preserve">1x monatliche </t>
    </r>
    <r>
      <rPr>
        <u/>
        <sz val="8"/>
        <rFont val="Arial1"/>
      </rPr>
      <t>Reinigung</t>
    </r>
  </si>
  <si>
    <r>
      <t xml:space="preserve">volle Kalendermonate </t>
    </r>
    <r>
      <rPr>
        <b/>
        <sz val="8"/>
        <rFont val="Arial1"/>
      </rPr>
      <t>zuzüglich</t>
    </r>
  </si>
  <si>
    <t>zusätzliche Reinigungstage</t>
  </si>
  <si>
    <r>
      <rPr>
        <b/>
        <u/>
        <sz val="8"/>
        <rFont val="Arial1"/>
      </rPr>
      <t>5-tägiger</t>
    </r>
    <r>
      <rPr>
        <u/>
        <sz val="8"/>
        <rFont val="Arial1"/>
      </rPr>
      <t xml:space="preserve"> Reinigung/wö. (Mo - Fr.)</t>
    </r>
  </si>
  <si>
    <r>
      <rPr>
        <b/>
        <u/>
        <sz val="8"/>
        <rFont val="Arial1"/>
      </rPr>
      <t>6-tägiger</t>
    </r>
    <r>
      <rPr>
        <u/>
        <sz val="8"/>
        <rFont val="Arial1"/>
      </rPr>
      <t xml:space="preserve"> Reinigung/wö. (Mo - Sa.)</t>
    </r>
  </si>
  <si>
    <r>
      <rPr>
        <b/>
        <u/>
        <sz val="8"/>
        <rFont val="Arial1"/>
      </rPr>
      <t>7-tägiger</t>
    </r>
    <r>
      <rPr>
        <u/>
        <sz val="8"/>
        <rFont val="Arial1"/>
      </rPr>
      <t xml:space="preserve"> Reinigung/wö. (Mo - So.)</t>
    </r>
  </si>
  <si>
    <t>Die Reinigungs- und Pflegeanweisungen der jeweiligen Belagsarten/Raumausstattung sind verbindlich zu beachten!</t>
  </si>
  <si>
    <t>Haus 4</t>
  </si>
  <si>
    <t>Verwaltungsggebäude</t>
  </si>
  <si>
    <t>Objekt:  Landkreis Rosenheim, Verwaltungsgebäude "Haus 4"</t>
  </si>
  <si>
    <t>Grund-, Sonderrenigung netto</t>
  </si>
  <si>
    <t>Summe Textil:</t>
  </si>
  <si>
    <t>Summe Parkett:</t>
  </si>
  <si>
    <t>vollflächig feucht/nass reinigen (Wände, Decken, Beleuchtung etc.)</t>
  </si>
  <si>
    <t>Foyer / Verkehrswege</t>
  </si>
  <si>
    <t>Türen, Seitenteil Türrahmen,  inkl. der Glasflächen, Lichtschalter, Steckdosen, Fensterbänke</t>
  </si>
  <si>
    <t>Türen, Seitenteil, Türrahmen,  inkl. der Glasflächen, Kabelkanäle, Steckdosen, Lichtschalter, Fensterbänke</t>
  </si>
  <si>
    <t>Eingangs- u. Zwischentüren inkl. Glasflächen u. Rahmen, Lichtschalter, Steckdosen</t>
  </si>
  <si>
    <t>Reinigungsfreie Tage (werktags, Feiertage)</t>
  </si>
  <si>
    <t>zusätzliche Reinigungstage im Jahr</t>
  </si>
  <si>
    <t>vollflächig reinigen (soweit freigeräumt)</t>
  </si>
  <si>
    <t>BEISPIEL für die Unterhaltsreinigung Blatt "LB Bü"</t>
  </si>
  <si>
    <r>
      <t xml:space="preserve"> 
7. Bitte stellen Sie in folgenden Zeilen das </t>
    </r>
    <r>
      <rPr>
        <b/>
        <u/>
        <sz val="10"/>
        <rFont val="Arial"/>
        <family val="2"/>
      </rPr>
      <t>Umsetzungskonzept für die angebotene Leistung</t>
    </r>
    <r>
      <rPr>
        <b/>
        <sz val="10"/>
        <rFont val="Arial"/>
        <family val="2"/>
      </rPr>
      <t xml:space="preserve"> 
     dar (Schlüssige Konzeption zur beabsichtigten Umsetzung der Auftragserfüllung, Start-Up-Phase, Reinigungspersonal
     (mit Angabe der Kompetenzstufe mind. B1), eingesetzte Reinigungstechnik und Maschinen, Maßnahmen zum Objekt-
     start). Angaben sind ausschließlich in den dafür vorgesehenen Zellen zu machen. Es werden nur Angaben auf diesem
     Formblatt gewertet. Ein Verweis auf Anlagen wird nicht anerkannt. Fehlende Angaben führen zwingend zum
     Ausschluss Ihres Angebotes (max. 5.600 Zeichen).
 </t>
    </r>
  </si>
  <si>
    <t>1. Allgemeine Hinweise</t>
  </si>
  <si>
    <t>2. Kalkulatorische Hinweise</t>
  </si>
  <si>
    <t>2.1 Reinigungshäufigkeiten</t>
  </si>
  <si>
    <t xml:space="preserve">Die Reinigungsarbeiten sind in der Regel an fünf Tagen in der Woche von Montag bis Freitag durchzuführen. 
Als verrechenbare Tage pro Jahr sind 250 Tage zugrunde gelegt. </t>
  </si>
  <si>
    <t>2.2 Reinigungsgeräte /-material und Anwendungstechnik</t>
  </si>
  <si>
    <t>Beachten Sie bei Ihrer Kostenermittlung hinsichtlich der Maschinen und Geräte, dass der Auftraggeber voraussetzt, dass die Maschinen und Geräte für die Erstausstattung des Gebäudes neu angeschafft werden.</t>
  </si>
  <si>
    <t>2.3 Betreuungszeiten</t>
  </si>
  <si>
    <t>Die Objektleitung gilt als direkter Ansprechpartner für den Auftraggeber, sie übernimmt die übergeordnete Planung, Organisation und ist auch für die Kontroll- und / oder Betreuungsarbeiten ebenso wie für kleinere Sonderaufgaben verantwortlich.</t>
  </si>
  <si>
    <t xml:space="preserve">Für den Vorarbeiter wird eine freigestellte Anwesenheitszeit vorausgesetzt (nicht mitarbeitend). Er bildet die zentrale Schnittstelle zwischen den Reinigungskräften und dem Führungspersonal und übernimmt die unmittelbare Einsatzplanung und Aufsicht vor Ort. </t>
  </si>
  <si>
    <r>
      <t xml:space="preserve">Pro Quartal sind </t>
    </r>
    <r>
      <rPr>
        <b/>
        <sz val="10"/>
        <rFont val="Arial"/>
        <family val="2"/>
      </rPr>
      <t>2,00 Stunden</t>
    </r>
    <r>
      <rPr>
        <sz val="10"/>
        <rFont val="Arial"/>
        <family val="2"/>
      </rPr>
      <t xml:space="preserve"> (4 x pro Jahr)  für die Qualitätssicherung der Unterhaltsreinigung verbindlich zu berücksichtigen.</t>
    </r>
  </si>
  <si>
    <t>Zu dem ist der für die  Kalkulation der Stunden zugrunde liegende Stundenverrechnungssatz der durchführenden Person (OL, VA und Qualitätssicherung), im Blatt „Firmendaten“ anzugeben.</t>
  </si>
  <si>
    <t>Die Verpflichtung zur kontinuierlichen, regelmäßigen Überprüfung der "Qualitätssicherung der Unterhaltsreinigung" durch den Auftragnehmer beinhaltet unter anderem die Prüfung, ob die in den Leistungsbeschreibungen genannten Leistungen und Reinigungsergebnisse (siehe II, Definition der Leistungsarten – Ergebnis) erreicht werden.
Zur Sicherstellung und Dokumentation ist der Auftragnehmer verpflichtet, ein Qualitätssicherungs- und Managementsystem nach DIN ISO 2859-1 einzusetzen. Das Ergebnis ist dem Auftraggeber nach jeder Durchführung (4 x im Jahr) unaufgefordert per E-Mail zur Verfügung zu stellen.</t>
  </si>
  <si>
    <t>2.4 Leistungsrichtwerte</t>
  </si>
  <si>
    <r>
      <rPr>
        <u/>
        <sz val="10"/>
        <rFont val="Arial"/>
        <family val="2"/>
      </rPr>
      <t>Reinigungszeiten</t>
    </r>
    <r>
      <rPr>
        <sz val="10"/>
        <rFont val="Arial"/>
        <family val="2"/>
      </rPr>
      <t xml:space="preserve">
Für die Unterhaltsreinigung und alle weiteren Leistungen hat vor Reinigungsbeginn eine Abstimmung mit dem</t>
    </r>
    <r>
      <rPr>
        <b/>
        <sz val="10"/>
        <rFont val="Arial"/>
        <family val="2"/>
      </rPr>
      <t xml:space="preserve"> </t>
    </r>
    <r>
      <rPr>
        <sz val="10"/>
        <rFont val="Arial"/>
        <family val="2"/>
      </rPr>
      <t>A</t>
    </r>
    <r>
      <rPr>
        <b/>
        <sz val="10"/>
        <rFont val="Arial"/>
        <family val="2"/>
      </rPr>
      <t xml:space="preserve">uftraggeber zu erfolgen. </t>
    </r>
    <r>
      <rPr>
        <sz val="10"/>
        <rFont val="Arial"/>
        <family val="2"/>
      </rPr>
      <t xml:space="preserve">Allgemein können Sie sich an folgenden Zeiten orientieren: </t>
    </r>
  </si>
  <si>
    <r>
      <rPr>
        <i/>
        <u/>
        <sz val="10"/>
        <rFont val="Arial"/>
        <family val="2"/>
      </rPr>
      <t>Bitte beachten:</t>
    </r>
    <r>
      <rPr>
        <b/>
        <i/>
        <sz val="10"/>
        <rFont val="Arial"/>
        <family val="2"/>
      </rPr>
      <t xml:space="preserve">
Generell ist vor dem Verlassen des Gebäudes sicherzustellen, dass in den begangenen Räumen das Licht ausgeschaltet ist, die Fenster geschlossen und die Zugangstüren ordnungsgemäß verschlossen sind. Der hierfür einstehende Zeitaufwand muss in den Kosten mit berücksichtigt werden.</t>
    </r>
  </si>
  <si>
    <r>
      <rPr>
        <u/>
        <sz val="10"/>
        <rFont val="Arial"/>
        <family val="2"/>
      </rPr>
      <t>Reinigungstextilien</t>
    </r>
    <r>
      <rPr>
        <sz val="10"/>
        <rFont val="Arial"/>
        <family val="2"/>
      </rPr>
      <t xml:space="preserve">
Reinigungstextilien sind regelmäßig (nach jedem Reinigungstag) hygienisch zu reinigen (waschen). Eine eventuell erforderliche Zwischenlagerung von gebrauchten Reinigungstextilien in der Reinigungskammer muss in geruchsverschließenden Behältern erfolgen. Die Trocknung von verschmutzten Reinigungstextilien in den Reinigungskammern ist nicht erlaubt.</t>
    </r>
    <r>
      <rPr>
        <u/>
        <sz val="10"/>
        <rFont val="Arial"/>
        <family val="2"/>
      </rPr>
      <t xml:space="preserve"> Die Aufbereitung (waschen) der Reinigungstextilien in den Gebäuden des Auftraggebers ist nicht gestattet</t>
    </r>
  </si>
  <si>
    <r>
      <rPr>
        <u/>
        <sz val="10"/>
        <rFont val="Arial"/>
        <family val="2"/>
      </rPr>
      <t>Behandlung der Bodenflächen</t>
    </r>
    <r>
      <rPr>
        <b/>
        <sz val="10"/>
        <rFont val="Arial"/>
        <family val="2"/>
      </rPr>
      <t xml:space="preserve">
</t>
    </r>
    <r>
      <rPr>
        <sz val="10"/>
        <rFont val="Arial"/>
        <family val="2"/>
      </rPr>
      <t xml:space="preserve">Die Anwendungsvorschriften der Hersteller für die Behandlung, Reinigung und Pflege der Bodenbeläge sind verbindlich zu beachten und im Zweifelsfall vom Auftragnehmer beim Hersteller selbst einzuholen. </t>
    </r>
  </si>
  <si>
    <r>
      <rPr>
        <u/>
        <sz val="10"/>
        <rFont val="Arial"/>
        <family val="2"/>
      </rPr>
      <t>Hartbeläge</t>
    </r>
    <r>
      <rPr>
        <sz val="10"/>
        <rFont val="Arial"/>
        <family val="2"/>
      </rPr>
      <t xml:space="preserve">
Bei Bedarf sind Kaugummis laufend zu beseitigen. 
</t>
    </r>
    <r>
      <rPr>
        <b/>
        <sz val="10"/>
        <rFont val="Arial"/>
        <family val="2"/>
      </rPr>
      <t>Wachs und Wachsspäne dürfen nicht verwendet werden. Für die Pflege der Bodenbeläge sind metallvernetzte Dispersionen ausgeschlossen.</t>
    </r>
  </si>
  <si>
    <r>
      <rPr>
        <u/>
        <sz val="10"/>
        <rFont val="Arial"/>
        <family val="2"/>
      </rPr>
      <t>Bitte beachten Sie</t>
    </r>
    <r>
      <rPr>
        <b/>
        <sz val="10"/>
        <rFont val="Arial"/>
        <family val="2"/>
      </rPr>
      <t>,</t>
    </r>
    <r>
      <rPr>
        <sz val="10"/>
        <rFont val="Arial"/>
        <family val="2"/>
      </rPr>
      <t xml:space="preserve"> dass die ausgeschriebene Grund-, Sonderreinigung nur in Teilbereichen und nach Bedarf beauftragt wird. Das Reinigen von Oberflächen wie Tischen, Wandfliesen, Trennwänden, abwaschbaren Wänden und Türen ist nach dem in den einzelnen Raumgruppen dargestellten Intervall durchzuführen. Die Entfernung von Graffitis auf diesen Oberflächen gehört nicht zum Leistungsumfang. Dies ist nur mit gesonderter Beauftragung durchzuführen und wird separat vergütet. Kratzende, scheuernde Pads oder Scheuerpulver dürfen auf keiner Oberfläche eingesetzt werden.</t>
    </r>
  </si>
  <si>
    <r>
      <rPr>
        <u/>
        <sz val="10"/>
        <rFont val="Arial"/>
        <family val="2"/>
      </rPr>
      <t>Ablaufende Reinigungsflotte</t>
    </r>
    <r>
      <rPr>
        <sz val="10"/>
        <rFont val="Arial"/>
        <family val="2"/>
      </rPr>
      <t xml:space="preserve">
Bei der Treppenreinigung ist ablaufendes Reinigungswasser (Schmutzwasser) zu vermeiden bzw. sofort aufzunehmen.</t>
    </r>
  </si>
  <si>
    <r>
      <rPr>
        <u/>
        <sz val="10"/>
        <rFont val="Arial"/>
        <family val="2"/>
      </rPr>
      <t>Schmutzflotte</t>
    </r>
    <r>
      <rPr>
        <sz val="10"/>
        <rFont val="Arial"/>
        <family val="2"/>
      </rPr>
      <t xml:space="preserve">
Das Schmutzwasser ist in die WC-Schüssel zu entleeren und darf nicht in Waschbecken, Ausgüsse oder Regenrinnen geschüttet werden.</t>
    </r>
  </si>
  <si>
    <r>
      <rPr>
        <u/>
        <sz val="10"/>
        <rFont val="Arial"/>
        <family val="2"/>
      </rPr>
      <t>Abfallentsorgung</t>
    </r>
    <r>
      <rPr>
        <sz val="10"/>
        <rFont val="Arial"/>
        <family val="2"/>
      </rPr>
      <t xml:space="preserve">
Der in den zu reinigenden Räumen anfallende Abfall wird in getrennten Behältnissen gesammelt (z. B. Papier-, Bio- und Restmüll). Eine ebenfalls getrennte Einsammlung und Entsorgung in den eigens vom Auftraggeber vorgehaltenen Abfallcontainern ist vom Dienstleister sicherzustellen. </t>
    </r>
  </si>
  <si>
    <r>
      <rPr>
        <u/>
        <sz val="10"/>
        <rFont val="Arial"/>
        <family val="2"/>
      </rPr>
      <t>Verbrauchmaterial</t>
    </r>
    <r>
      <rPr>
        <sz val="10"/>
        <rFont val="Arial"/>
        <family val="2"/>
      </rPr>
      <t xml:space="preserve">
Das Verbrauchsmaterial für die Spender von Papierhandtücher/Hygienebeutel, Seife (flüssig oder fest) und das Toilettenpapier sind </t>
    </r>
    <r>
      <rPr>
        <b/>
        <sz val="10"/>
        <rFont val="Arial"/>
        <family val="2"/>
      </rPr>
      <t>vom Auftragnehmer</t>
    </r>
    <r>
      <rPr>
        <sz val="10"/>
        <rFont val="Arial"/>
        <family val="2"/>
      </rPr>
      <t xml:space="preserve"> im Objekt tätigen Reinigungspersonal nachzufüllen. Das Material wird</t>
    </r>
    <r>
      <rPr>
        <b/>
        <sz val="10"/>
        <rFont val="Arial"/>
        <family val="2"/>
      </rPr>
      <t xml:space="preserve"> vom Auftraggeber </t>
    </r>
    <r>
      <rPr>
        <sz val="10"/>
        <rFont val="Arial"/>
        <family val="2"/>
      </rPr>
      <t>zur Verfügung gestellt.</t>
    </r>
  </si>
  <si>
    <t>Diese Zeiten sind in dem Stundenverrechnungssatz mit einzukalkulieren (Blatt GMK UR“) und werden bei der Wertung geprüft.</t>
  </si>
  <si>
    <r>
      <t xml:space="preserve">Für die Objektleitung sind </t>
    </r>
    <r>
      <rPr>
        <b/>
        <sz val="10"/>
        <rFont val="Arial"/>
        <family val="2"/>
      </rPr>
      <t>2,00  Stunden pro Woch</t>
    </r>
    <r>
      <rPr>
        <sz val="10"/>
        <rFont val="Arial"/>
        <family val="2"/>
      </rPr>
      <t xml:space="preserve">e (an 52 Wochen) verbindlich zu berücksichtigen.
Für den nicht mitarbeitenden Vorarbeiter ist  </t>
    </r>
    <r>
      <rPr>
        <b/>
        <sz val="10"/>
        <rFont val="Arial"/>
        <family val="2"/>
      </rPr>
      <t>1,00 Stunde pro Woche</t>
    </r>
    <r>
      <rPr>
        <sz val="10"/>
        <rFont val="Arial"/>
        <family val="2"/>
      </rPr>
      <t xml:space="preserve"> (an 52 Wochen) verbindlich zu berücksichtigen. </t>
    </r>
  </si>
  <si>
    <t>Ausschreibungsverfahren "Unterhalts-, Grund- und Sonderreinigung"  2026</t>
  </si>
  <si>
    <t>Ausschreibungsgegenstand:
Unterhalts-, Grund- und Sonderreinigung</t>
  </si>
  <si>
    <t>Leistungsumfang für die Unterhalts-, Grund- und Sonderreinigung</t>
  </si>
  <si>
    <t xml:space="preserve">Der Auftragnehmer hat vor Abgabe des Angebots die Möglichkeit eine Objektbegehung durchzuführen, um sich über die Beschaffenheit der Böden und sanitären Einrichtungen (insbesondere der Reinigungsmöglichkeit) sowie den baulichen Zustand und die örtlichen Verhältnisse zu informieren. Spätere Einreden wegen besonderer Gegebenheiten oder sich aus der täglichen Praxis heraus ergebende Schwierigkeiten werden nicht anerkannt. </t>
  </si>
  <si>
    <t>März 2026</t>
  </si>
  <si>
    <t>5. Angabe von zwei Referenzen aus den letzten 3  Jahren (1.1.2023 - 31.12.2025). Die Referenzen müssen sich auf die durchgeführten Reinigungsarten beziehen, der Unterhaltsreinigung und der Grund- u. Sonderreinigung. Die Grundfläche der Referenzobjekte muss mit der wiederkehrenden zu reinigenden Grundfläche der Unterhaltsreinigung von mindestens 3.000,00 m² pro Jahr und einer Grund- inkl. Sonderreinigungsfläche von mindestens 500,00 m² pro Jahr vergleichbar sein.</t>
  </si>
  <si>
    <t xml:space="preserve">
Bitte bestätigen Sie Ihre Zustimmung durch "anklicken" und setzen des Häkchens in der nächsten Zeile
</t>
  </si>
  <si>
    <t>Reinigungstage pro Kalenderjahr (1x pro Quartal)</t>
  </si>
  <si>
    <t>Reinigungstage pro Kalenderjahr (halbjährlich)</t>
  </si>
  <si>
    <t>Die ausführliche Beschreibung der durchzuführenden Leistungen befinden sich in dieser Unterlage (IV. Kalkulationsunterlage) sowie in der beigefügten Unterlage „III. Definition der Leistungsarten“.</t>
  </si>
  <si>
    <t>Die Unterlage „IV. Kalkulationsunterlage“ enthält umfassende Informationen über die zu vergebende Leistung:
   • Art und Umfang der Leistung
   • Unterteilung der Flächen in Raumgruppen (RG)
   • Die Leistungsinhalte in der Leistungsbeschreibung der einzelnen Raumgruppen (LB)</t>
  </si>
  <si>
    <t xml:space="preserve">Die zu reinigenden Bodenflächen im Rahmen der Unterhaltsreinigung sind nach Raumnutzung und Häufigkeit in dem nachfolgenden Preisblatt "Verwaltung Haus 4" dargestellt. </t>
  </si>
  <si>
    <r>
      <t>Bitte beachten Sie, dass die in den Leistungsbeschreibungen zu den jeweiligen Raumgruppen</t>
    </r>
    <r>
      <rPr>
        <sz val="10"/>
        <color rgb="FFFF0000"/>
        <rFont val="Arial"/>
        <family val="2"/>
      </rPr>
      <t xml:space="preserve"> </t>
    </r>
    <r>
      <rPr>
        <sz val="10"/>
        <rFont val="Arial"/>
        <family val="2"/>
      </rPr>
      <t>(„IV.  Kalkulationsunterlage, LB-Blätter“) beschriebenen und geforderten Abläufe und Tätigkeiten verbindlich einzuhalten sind und bei der Qualitätssicherung vom Auftraggeber geprüft werden.</t>
    </r>
  </si>
  <si>
    <t xml:space="preserve">
Das Gebäude "Haus 4" kann von Montag bis Donnerstag in der Zeit von 16:30 bis 22:00 Uhr und Freitags in der Zeit von 13:30 bis 18:30 Uhr gereinigt werden.</t>
  </si>
  <si>
    <t>Bei Reinigungshäufigkeiten von 1-2 mal oder 2,5 mal wöchentlich ist davon auszugehen, dass die Reinigung, die auf einen Feiertag fallen würde, nicht ausgelassen, sondern vor- oder nachgearbeitet wird. Aus diesem Grund sind bei diesen Häufigkeiten keine Abzüge von Feiertagen an den verrechenbaren Arbeitstagen vorgenommen worden. Gleiches gilt bei  3-mal wöchentlicher Reinigung, wenn ein Feiertag auf einen Mittwoch fallen würde (max. 1 – 2-mal jährlich), so darf die Reinigung nicht ausgelassen, sondern muss vor- oder nachgearbeitet werden.</t>
  </si>
  <si>
    <r>
      <t xml:space="preserve">Zur regelmäßigen Kontrolle der Unterhaltsreinigung und Gewährleistung der angebotenen Leistungen wird eine </t>
    </r>
    <r>
      <rPr>
        <b/>
        <sz val="10"/>
        <rFont val="Arial"/>
        <family val="2"/>
      </rPr>
      <t>Mindest-Anwesenheit des Objektleiters</t>
    </r>
    <r>
      <rPr>
        <sz val="10"/>
        <rFont val="Arial"/>
        <family val="2"/>
      </rPr>
      <t xml:space="preserve">, </t>
    </r>
    <r>
      <rPr>
        <b/>
        <sz val="10"/>
        <rFont val="Arial"/>
        <family val="2"/>
      </rPr>
      <t xml:space="preserve">des Vorarbeiters </t>
    </r>
    <r>
      <rPr>
        <sz val="10"/>
        <rFont val="Arial"/>
        <family val="2"/>
      </rPr>
      <t xml:space="preserve">sowie </t>
    </r>
    <r>
      <rPr>
        <b/>
        <sz val="10"/>
        <rFont val="Arial"/>
        <family val="2"/>
      </rPr>
      <t>des Mitarbeiters für die Qualitätskontrolle</t>
    </r>
    <r>
      <rPr>
        <sz val="10"/>
        <rFont val="Arial"/>
        <family val="2"/>
      </rPr>
      <t xml:space="preserve"> vorausgesetzt. </t>
    </r>
  </si>
  <si>
    <t xml:space="preserve">Die geforderten Mindest-Anwesenheitszeiten sind in den nachfolgenden Informationen aufgeführt. Bitte beachten Sie auch hierzu die Hinweise in der Unterlage „V. Zusätzliche Vertragsbedingungen unter Ziff. 8.1“. Die Kostenansätze für den zeitlichen Aufwand sind in den Stundenverrechnungssatz (Zuschlagskalkulation) unter Position C2, C3 sowie D6 als Zuschlag auf die Lohnsumme mit einzukalkulieren. Basis sind die Reinigungsstunden pro Jahr für die regelmäßige Unterhaltsreinigung. Grund- und Sonderreinigung bleiben für die Kalkulation der Betreuungszeiten unberücksichtigt. 
Diese einkalkulierten Kostenansätze für die Stundenvorgaben der Betreuungszeiten (Objektleitung, Vorarbeiter und Qualitätssicherung) werden bei der Wertung geprüft und gemäß der Aufstellung in Unterlage II. Bewerbungsbedingungen Punkt 6 Prüfung und Wertung der Angebote bewertet.  </t>
  </si>
  <si>
    <t xml:space="preserve">Die Zeitvorgaben sind verbindlich und werden Vertragsbestandteil („V. Zusätzliche Vertragsbedingungen Ziff. 8.1). </t>
  </si>
  <si>
    <r>
      <t>Bitte beachten Sie die vorgegebenen Leistungsrichtwerte in</t>
    </r>
    <r>
      <rPr>
        <b/>
        <sz val="10"/>
        <rFont val="Arial"/>
        <family val="2"/>
      </rPr>
      <t xml:space="preserve"> </t>
    </r>
    <r>
      <rPr>
        <sz val="10"/>
        <rFont val="Arial"/>
        <family val="2"/>
      </rPr>
      <t>der</t>
    </r>
    <r>
      <rPr>
        <b/>
        <sz val="10"/>
        <rFont val="Arial"/>
        <family val="2"/>
      </rPr>
      <t xml:space="preserve"> </t>
    </r>
    <r>
      <rPr>
        <sz val="10"/>
        <rFont val="Arial"/>
        <family val="2"/>
      </rPr>
      <t>Unterlage</t>
    </r>
    <r>
      <rPr>
        <b/>
        <sz val="10"/>
        <rFont val="Arial"/>
        <family val="2"/>
      </rPr>
      <t xml:space="preserve"> II. Bewerbungsbedingungen unter Punkt 6.</t>
    </r>
    <r>
      <rPr>
        <sz val="10"/>
        <rFont val="Arial"/>
        <family val="2"/>
      </rPr>
      <t xml:space="preserve"> Diese Stellen Höchstwerte dar, ein Überschreiten auch nur eines Richtwertes in einer Raumgruppe führt zum Ausschluss des Angebots aus dem Verfahren.</t>
    </r>
  </si>
  <si>
    <t>Der von Ihnen kalkulierte Stundenverrechnungssatz im "Blatt GMK GR-So" wird automatisch übernommen. Dieser bildet zusammen mit der von Ihnen im blauen Feld angegebenen Leistung m²/h die Grundlage zur Berechnung des Preises pro m².</t>
  </si>
  <si>
    <t>Der von Ihnen kalkulierte Stundenverrechnungssatz im "Blatt GMK GR-So" wird automatisch übernommen:</t>
  </si>
  <si>
    <t>Verwaltungsgebäude Wittelsbacherstraße 55, 83022 Rosenheim</t>
  </si>
  <si>
    <t>Tariflohn Stand 01.01.2026  (Lohngruppe 1)</t>
  </si>
  <si>
    <t xml:space="preserve">Weitere Besonderheiten sind gegebenenfalls in den Leistungsblättern (LB) der jeweiligen Raumgruppen (RG) dargestellt und sind zu berücksichtigen. </t>
  </si>
  <si>
    <r>
      <t xml:space="preserve">Landkreis Rosenheim
Imobilienmanagement
Wittelsbacherstraße 55
83022 Rosenheim
Gebäudereinigung: </t>
    </r>
    <r>
      <rPr>
        <b/>
        <sz val="12"/>
        <rFont val="Arial"/>
        <family val="2"/>
      </rPr>
      <t>Unterhaltsreinigung, Grund- und Sonderreinigung</t>
    </r>
  </si>
  <si>
    <r>
      <t xml:space="preserve">
</t>
    </r>
    <r>
      <rPr>
        <b/>
        <sz val="10"/>
        <rFont val="Arial"/>
        <family val="2"/>
      </rPr>
      <t xml:space="preserve">1. Ausfüllen der GMK Tabellen
</t>
    </r>
    <r>
      <rPr>
        <sz val="10"/>
        <rFont val="Arial"/>
        <family val="2"/>
      </rPr>
      <t xml:space="preserve">In der Gemeinkostentabelle </t>
    </r>
    <r>
      <rPr>
        <u/>
        <sz val="10"/>
        <rFont val="Arial"/>
        <family val="2"/>
      </rPr>
      <t xml:space="preserve">Blatt </t>
    </r>
    <r>
      <rPr>
        <b/>
        <u/>
        <sz val="10"/>
        <rFont val="Arial"/>
        <family val="2"/>
      </rPr>
      <t>"GMK UR</t>
    </r>
    <r>
      <rPr>
        <b/>
        <sz val="10"/>
        <rFont val="Arial"/>
        <family val="2"/>
      </rPr>
      <t xml:space="preserve">" </t>
    </r>
    <r>
      <rPr>
        <sz val="10"/>
        <rFont val="Arial"/>
        <family val="2"/>
      </rPr>
      <t xml:space="preserve">müssen alle blau hinterlegten Felder (für sozialversicherungspflichtige Mitarbeiter "SV", geringfügig beschäftigte Mitarbeiter "GV" und beschäftigte Mitarbeiter in der Gleitzone "GZ") ausgefüllt werden. Als Vorgabe ist der für den Mitarbeiter zu bezahlende Lohn bereits eingetragen (allgemeinverbindlicher gültiger Lohntarifvertrag für das Gebäudereiniger-Handwerk Stand 01.01.2026). Bitte tragen Sie neben der Bezeichnung der Zuschlagsposition die Zuschläge in die Gemeinkostentabellen ein. Sind alle blauen Felder ausgefüllt geben Sie bitte die prozentuale Gewichtung der Mitarbeiterzusammenstellung (SV, GZ, GV) in den blau hinterlegten Feldern an. In der Zeile 8, Spalte F tragen Sie bitte den von Ihnen errechneten monatlichen Durchschnittslohn "Midijob (Gleitzone GZ)" ein, der Ihrer Berechnung für die AG-Anteile der Sozialversicherungsbeiträge ("GZ") zu Grunde liegt. 
</t>
    </r>
    <r>
      <rPr>
        <u/>
        <sz val="10"/>
        <rFont val="Arial"/>
        <family val="2"/>
      </rPr>
      <t>Achten Sie darauf:</t>
    </r>
    <r>
      <rPr>
        <sz val="10"/>
        <rFont val="Arial"/>
        <family val="2"/>
      </rPr>
      <t xml:space="preserve">
Das die Summe der Prozentangaben 100 ergeben muss (Zeile 66, Spalte D). Ist das </t>
    </r>
    <r>
      <rPr>
        <u/>
        <sz val="10"/>
        <rFont val="Arial"/>
        <family val="2"/>
      </rPr>
      <t xml:space="preserve">Blatt </t>
    </r>
    <r>
      <rPr>
        <b/>
        <u/>
        <sz val="10"/>
        <rFont val="Arial"/>
        <family val="2"/>
      </rPr>
      <t xml:space="preserve">"GMK UR" </t>
    </r>
    <r>
      <rPr>
        <sz val="10"/>
        <rFont val="Arial"/>
        <family val="2"/>
      </rPr>
      <t xml:space="preserve">entsprechend ausgefüllt, wird der von Ihnen dargestellte Stundenverrechnungssatz automatisch in das Preisblatt (Verwaltung Haus 4) übernommen.
Der von Ihnen kalkulierte Stundenverrechnungssatz im </t>
    </r>
    <r>
      <rPr>
        <b/>
        <sz val="10"/>
        <rFont val="Arial"/>
        <family val="2"/>
      </rPr>
      <t xml:space="preserve">Blatt </t>
    </r>
    <r>
      <rPr>
        <b/>
        <u/>
        <sz val="10"/>
        <rFont val="Arial"/>
        <family val="2"/>
      </rPr>
      <t>"GMK GR-So"</t>
    </r>
    <r>
      <rPr>
        <sz val="10"/>
        <rFont val="Arial"/>
        <family val="2"/>
      </rPr>
      <t xml:space="preserve"> (hierzu müssen alle blau hinterlegten Felder für sozialversicherungspflichtige</t>
    </r>
    <r>
      <rPr>
        <u/>
        <sz val="10"/>
        <rFont val="Arial"/>
        <family val="2"/>
      </rPr>
      <t xml:space="preserve"> </t>
    </r>
    <r>
      <rPr>
        <sz val="10"/>
        <rFont val="Arial"/>
        <family val="2"/>
      </rPr>
      <t xml:space="preserve">Mitarbeiter "SV" ausgefüllt sein) wird automatisch in das Blatt "LB Grund- Sonderreinigung" übernommen. Dieser Stundenverrechnungssatz liegt der Berechnung des "Preises pro m²" zugrunde. Der Preis wird automatisch berechnet, nachdem Sie in das blaue Feld Ihre Angabe "Leistung m²/h" eingetragen haben.
</t>
    </r>
  </si>
  <si>
    <t>Landkreis Rosenheim "Verwaltungsgebäude Haus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</si>
</sst>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4">
    <numFmt numFmtId="164" formatCode="_(&quot;€&quot;* #,##0.00_);_(&quot;€&quot;* \(#,##0.00\);_(&quot;€&quot;* &quot;-&quot;??_);_(@_)"/>
    <numFmt numFmtId="165" formatCode="_-* #,##0.00\ _€_-;\-* #,##0.00\ _€_-;_-* &quot;-&quot;??\ _€_-;_-@_-"/>
    <numFmt numFmtId="166" formatCode="#,##0.00\ &quot;m²&quot;"/>
    <numFmt numFmtId="167" formatCode="#,##0.00\ &quot;m²/h&quot;"/>
    <numFmt numFmtId="168" formatCode="#,##0.00\ &quot;€&quot;"/>
    <numFmt numFmtId="169" formatCode="0.00\ &quot;m²&quot;"/>
    <numFmt numFmtId="170" formatCode="0\ &quot;Tage&quot;"/>
    <numFmt numFmtId="171" formatCode="#,##0.00\ &quot;%&quot;"/>
    <numFmt numFmtId="172" formatCode="0.0"/>
    <numFmt numFmtId="173" formatCode="0.00\ &quot;Tage&quot;"/>
    <numFmt numFmtId="174" formatCode="0.00\ &quot;€/h&quot;"/>
    <numFmt numFmtId="175" formatCode="#,##0.000\ &quot;€&quot;"/>
    <numFmt numFmtId="176" formatCode="0\ &quot;%&quot;"/>
    <numFmt numFmtId="177" formatCode="#,##0.00\ &quot;€/h&quot;"/>
    <numFmt numFmtId="178" formatCode="#,##0.00\ &quot;h&quot;"/>
    <numFmt numFmtId="179" formatCode="###0"/>
    <numFmt numFmtId="180" formatCode="#,##0.00\ &quot;km&quot;"/>
    <numFmt numFmtId="181" formatCode="#,##0.00&quot; m²&quot;"/>
    <numFmt numFmtId="182" formatCode="#,##0.0\ &quot;Min.&quot;"/>
    <numFmt numFmtId="183" formatCode="#,##0.000\ &quot;%&quot;"/>
    <numFmt numFmtId="184" formatCode="0.00\ &quot;%&quot;"/>
    <numFmt numFmtId="185" formatCode="&quot; &quot;General"/>
    <numFmt numFmtId="186" formatCode="&quot; &quot;General\ &quot;Zeichen&quot;"/>
    <numFmt numFmtId="187" formatCode="&quot;zu&quot;\ #,##0&quot;% pflichtig&quot;"/>
    <numFmt numFmtId="188" formatCode="0.000\ &quot;%&quot;"/>
    <numFmt numFmtId="189" formatCode="#,##0.00\ &quot;m² Ø Raumgröße&quot;"/>
    <numFmt numFmtId="190" formatCode="_-* #,##0.00\ [$€-1]_-;\-* #,##0.00\ [$€-1]_-;_-* &quot;-&quot;??\ [$€-1]_-"/>
    <numFmt numFmtId="191" formatCode="_-* #,##0.00&quot; €&quot;_-;\-* #,##0.00&quot; €&quot;_-;_-* \-??&quot; €&quot;_-;_-@_-"/>
    <numFmt numFmtId="192" formatCode="0\ &quot;Tg&quot;"/>
    <numFmt numFmtId="193" formatCode="0&quot; Tg&quot;"/>
    <numFmt numFmtId="194" formatCode="#,##0.00&quot; m²/h&quot;"/>
    <numFmt numFmtId="195" formatCode="#,##0.00&quot; €&quot;"/>
    <numFmt numFmtId="196" formatCode="0&quot; Tage&quot;"/>
    <numFmt numFmtId="197" formatCode="#,##0.00&quot; h/J&quot;"/>
  </numFmts>
  <fonts count="137">
    <font>
      <sz val="10"/>
      <color indexed="8"/>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8"/>
      <name val="Arial"/>
      <family val="2"/>
    </font>
    <font>
      <sz val="8"/>
      <name val="Arial"/>
      <family val="2"/>
    </font>
    <font>
      <sz val="10"/>
      <name val="Arial"/>
      <family val="2"/>
    </font>
    <font>
      <sz val="10"/>
      <color indexed="8"/>
      <name val="MS Sans Serif"/>
      <family val="2"/>
    </font>
    <font>
      <sz val="11"/>
      <name val="Arial"/>
      <family val="2"/>
    </font>
    <font>
      <sz val="11"/>
      <color indexed="8"/>
      <name val="Calibri"/>
      <family val="2"/>
    </font>
    <font>
      <b/>
      <sz val="12"/>
      <color indexed="8"/>
      <name val="Arial"/>
      <family val="2"/>
    </font>
    <font>
      <b/>
      <sz val="11"/>
      <name val="Arial"/>
      <family val="2"/>
    </font>
    <font>
      <sz val="8"/>
      <color indexed="8"/>
      <name val="Arial"/>
      <family val="2"/>
    </font>
    <font>
      <b/>
      <sz val="8"/>
      <color indexed="8"/>
      <name val="Arial"/>
      <family val="2"/>
    </font>
    <font>
      <sz val="11"/>
      <color indexed="62"/>
      <name val="Calibri"/>
      <family val="2"/>
    </font>
    <font>
      <sz val="8"/>
      <color indexed="10"/>
      <name val="Arial"/>
      <family val="2"/>
    </font>
    <font>
      <vertAlign val="superscript"/>
      <sz val="8"/>
      <name val="Arial"/>
      <family val="2"/>
    </font>
    <font>
      <sz val="10"/>
      <name val="Arial"/>
      <family val="2"/>
    </font>
    <font>
      <b/>
      <sz val="12"/>
      <name val="Arial"/>
      <family val="2"/>
    </font>
    <font>
      <sz val="12"/>
      <name val="Arial"/>
      <family val="2"/>
    </font>
    <font>
      <b/>
      <sz val="10"/>
      <name val="Arial"/>
      <family val="2"/>
    </font>
    <font>
      <b/>
      <sz val="9"/>
      <name val="Arial"/>
      <family val="2"/>
    </font>
    <font>
      <sz val="16"/>
      <name val="Arial"/>
      <family val="2"/>
    </font>
    <font>
      <b/>
      <u/>
      <sz val="10"/>
      <name val="Arial"/>
      <family val="2"/>
    </font>
    <font>
      <b/>
      <sz val="8"/>
      <color indexed="10"/>
      <name val="Arial"/>
      <family val="2"/>
    </font>
    <font>
      <b/>
      <i/>
      <sz val="8"/>
      <name val="Arial"/>
      <family val="2"/>
    </font>
    <font>
      <sz val="9"/>
      <name val="Arial"/>
      <family val="2"/>
    </font>
    <font>
      <sz val="11"/>
      <color indexed="8"/>
      <name val="Calibri"/>
      <family val="2"/>
    </font>
    <font>
      <sz val="11"/>
      <color indexed="9"/>
      <name val="Calibri"/>
      <family val="2"/>
    </font>
    <font>
      <b/>
      <sz val="11"/>
      <color indexed="63"/>
      <name val="Calibri"/>
      <family val="2"/>
    </font>
    <font>
      <b/>
      <sz val="11"/>
      <color indexed="10"/>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19"/>
      <name val="Calibri"/>
      <family val="2"/>
    </font>
    <font>
      <sz val="11"/>
      <color indexed="20"/>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10"/>
      <name val="Calibri"/>
      <family val="2"/>
    </font>
    <font>
      <sz val="11"/>
      <color indexed="10"/>
      <name val="Calibri"/>
      <family val="2"/>
    </font>
    <font>
      <b/>
      <sz val="11"/>
      <color indexed="9"/>
      <name val="Calibri"/>
      <family val="2"/>
    </font>
    <font>
      <sz val="10"/>
      <color indexed="8"/>
      <name val="Arial"/>
      <family val="2"/>
    </font>
    <font>
      <b/>
      <sz val="10"/>
      <color indexed="8"/>
      <name val="Arial"/>
      <family val="2"/>
    </font>
    <font>
      <sz val="10"/>
      <color rgb="FFFF0000"/>
      <name val="Arial"/>
      <family val="2"/>
    </font>
    <font>
      <sz val="9"/>
      <color indexed="8"/>
      <name val="Arial"/>
      <family val="2"/>
    </font>
    <font>
      <b/>
      <sz val="9"/>
      <color rgb="FFFF0000"/>
      <name val="Arial"/>
      <family val="2"/>
    </font>
    <font>
      <b/>
      <sz val="10"/>
      <color rgb="FFFF0000"/>
      <name val="Arial"/>
      <family val="2"/>
    </font>
    <font>
      <b/>
      <sz val="10"/>
      <color theme="1"/>
      <name val="Arial"/>
      <family val="2"/>
    </font>
    <font>
      <b/>
      <sz val="10"/>
      <color indexed="8"/>
      <name val="MS Sans Serif"/>
      <family val="2"/>
    </font>
    <font>
      <sz val="12"/>
      <color rgb="FF000000"/>
      <name val="Calibri"/>
      <family val="2"/>
    </font>
    <font>
      <sz val="8"/>
      <color rgb="FFFF0000"/>
      <name val="Arial"/>
      <family val="2"/>
    </font>
    <font>
      <b/>
      <sz val="8"/>
      <color rgb="FFFF0000"/>
      <name val="Arial"/>
      <family val="2"/>
    </font>
    <font>
      <b/>
      <sz val="9"/>
      <color indexed="8"/>
      <name val="Arial"/>
      <family val="2"/>
    </font>
    <font>
      <b/>
      <sz val="12"/>
      <color rgb="FFFF0000"/>
      <name val="Arial"/>
      <family val="2"/>
    </font>
    <font>
      <sz val="24"/>
      <name val="Arial"/>
      <family val="2"/>
    </font>
    <font>
      <i/>
      <sz val="10"/>
      <name val="Arial"/>
      <family val="2"/>
    </font>
    <font>
      <b/>
      <u/>
      <sz val="12"/>
      <color rgb="FFFF0000"/>
      <name val="Arial"/>
      <family val="2"/>
    </font>
    <font>
      <sz val="11"/>
      <color theme="1"/>
      <name val="Times New Roman"/>
      <family val="1"/>
    </font>
    <font>
      <b/>
      <sz val="10.5"/>
      <color theme="1"/>
      <name val="Arial1"/>
    </font>
    <font>
      <sz val="8"/>
      <color theme="1"/>
      <name val="Arial1"/>
    </font>
    <font>
      <b/>
      <sz val="8"/>
      <color indexed="8"/>
      <name val="Arial1"/>
    </font>
    <font>
      <b/>
      <sz val="8"/>
      <color theme="1"/>
      <name val="Arial1"/>
    </font>
    <font>
      <sz val="10"/>
      <color theme="1"/>
      <name val="Arial1"/>
    </font>
    <font>
      <b/>
      <sz val="11"/>
      <color indexed="52"/>
      <name val="Calibri"/>
      <family val="2"/>
    </font>
    <font>
      <sz val="11"/>
      <color indexed="6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theme="1"/>
      <name val="Liberation Sans"/>
    </font>
    <font>
      <b/>
      <sz val="10"/>
      <color rgb="FF000000"/>
      <name val="Liberation Sans"/>
    </font>
    <font>
      <sz val="10"/>
      <color rgb="FFFFFFFF"/>
      <name val="Liberation Sans"/>
    </font>
    <font>
      <sz val="10"/>
      <color rgb="FFCC0000"/>
      <name val="Liberation Sans"/>
    </font>
    <font>
      <b/>
      <sz val="10"/>
      <color rgb="FFFFFFFF"/>
      <name val="Liberation Sans"/>
    </font>
    <font>
      <i/>
      <sz val="10"/>
      <color rgb="FF808080"/>
      <name val="Liberation Sans"/>
    </font>
    <font>
      <sz val="10"/>
      <color rgb="FF006600"/>
      <name val="Liberation Sans"/>
    </font>
    <font>
      <b/>
      <sz val="24"/>
      <color rgb="FF000000"/>
      <name val="Liberation Sans"/>
    </font>
    <font>
      <sz val="18"/>
      <color rgb="FF000000"/>
      <name val="Liberation Sans"/>
    </font>
    <font>
      <sz val="12"/>
      <color rgb="FF000000"/>
      <name val="Liberation Sans"/>
    </font>
    <font>
      <u/>
      <sz val="10"/>
      <color rgb="FF0000EE"/>
      <name val="Liberation Sans"/>
    </font>
    <font>
      <sz val="10"/>
      <color rgb="FF996600"/>
      <name val="Liberation Sans"/>
    </font>
    <font>
      <sz val="10"/>
      <color rgb="FF333333"/>
      <name val="Liberation Sans"/>
    </font>
    <font>
      <sz val="11"/>
      <color rgb="FF000000"/>
      <name val="Liberation Sans"/>
    </font>
    <font>
      <sz val="9"/>
      <name val="Arial"/>
      <family val="2"/>
      <charset val="1"/>
    </font>
    <font>
      <u/>
      <sz val="11"/>
      <color theme="10"/>
      <name val="Calibri"/>
      <family val="2"/>
      <scheme val="minor"/>
    </font>
    <font>
      <sz val="11"/>
      <color theme="1"/>
      <name val="Arial"/>
      <family val="2"/>
    </font>
    <font>
      <sz val="8"/>
      <color indexed="8"/>
      <name val="MS Sans Serif"/>
      <family val="2"/>
    </font>
    <font>
      <sz val="8"/>
      <name val="Arial"/>
      <family val="2"/>
      <charset val="1"/>
    </font>
    <font>
      <sz val="8"/>
      <color rgb="FF000000"/>
      <name val="Arial"/>
      <family val="2"/>
    </font>
    <font>
      <sz val="10"/>
      <color rgb="FF000000"/>
      <name val="MS Sans Serif"/>
    </font>
    <font>
      <b/>
      <sz val="8"/>
      <name val="Arial"/>
      <family val="2"/>
      <charset val="1"/>
    </font>
    <font>
      <sz val="8"/>
      <name val="MS Sans Serif"/>
    </font>
    <font>
      <b/>
      <sz val="10"/>
      <color indexed="8"/>
      <name val="MS Sans Serif"/>
    </font>
    <font>
      <sz val="9"/>
      <color indexed="8"/>
      <name val="MS Sans Serif"/>
    </font>
    <font>
      <sz val="10"/>
      <color rgb="FFFF0000"/>
      <name val="MS Sans Serif"/>
    </font>
    <font>
      <sz val="11"/>
      <color indexed="8"/>
      <name val="Arial"/>
      <family val="2"/>
    </font>
    <font>
      <b/>
      <sz val="11"/>
      <color indexed="8"/>
      <name val="Arial"/>
      <family val="2"/>
    </font>
    <font>
      <sz val="9"/>
      <color rgb="FFFF0000"/>
      <name val="Arial"/>
      <family val="2"/>
    </font>
    <font>
      <sz val="9"/>
      <color rgb="FF000000"/>
      <name val="Arial"/>
      <family val="2"/>
      <charset val="1"/>
    </font>
    <font>
      <sz val="9"/>
      <color indexed="8"/>
      <name val="Arial"/>
      <family val="2"/>
      <charset val="1"/>
    </font>
    <font>
      <u/>
      <sz val="10"/>
      <name val="Arial"/>
      <family val="2"/>
    </font>
    <font>
      <sz val="10"/>
      <color indexed="8"/>
      <name val="MS Sans Serif"/>
    </font>
    <font>
      <b/>
      <u/>
      <sz val="10"/>
      <color rgb="FFFF0000"/>
      <name val="Arial"/>
      <family val="2"/>
    </font>
    <font>
      <u/>
      <sz val="10"/>
      <color theme="10"/>
      <name val="MS Sans Serif"/>
    </font>
    <font>
      <b/>
      <u/>
      <sz val="12"/>
      <name val="Arial"/>
      <family val="2"/>
    </font>
    <font>
      <sz val="12"/>
      <color indexed="8"/>
      <name val="Arial"/>
      <family val="2"/>
    </font>
    <font>
      <sz val="10"/>
      <name val="MS Sans Serif"/>
    </font>
    <font>
      <b/>
      <u/>
      <sz val="11"/>
      <name val="Arial"/>
      <family val="2"/>
    </font>
    <font>
      <u/>
      <sz val="9"/>
      <name val="Arial"/>
      <family val="2"/>
    </font>
    <font>
      <u/>
      <sz val="9"/>
      <color indexed="8"/>
      <name val="MS Sans Serif"/>
    </font>
    <font>
      <b/>
      <i/>
      <sz val="11"/>
      <name val="Arial"/>
      <family val="2"/>
    </font>
    <font>
      <sz val="8"/>
      <name val="Arial1"/>
    </font>
    <font>
      <b/>
      <sz val="8"/>
      <name val="Arial1"/>
    </font>
    <font>
      <sz val="10"/>
      <name val="Arial1"/>
    </font>
    <font>
      <u/>
      <sz val="8"/>
      <name val="Arial1"/>
    </font>
    <font>
      <i/>
      <sz val="8"/>
      <name val="Arial1"/>
    </font>
    <font>
      <b/>
      <u/>
      <sz val="8"/>
      <name val="Arial1"/>
    </font>
    <font>
      <b/>
      <i/>
      <u/>
      <sz val="8"/>
      <name val="Arial1"/>
    </font>
    <font>
      <u/>
      <sz val="9"/>
      <color rgb="FF000000"/>
      <name val="Arial"/>
      <family val="2"/>
    </font>
    <font>
      <i/>
      <sz val="10"/>
      <color indexed="8"/>
      <name val="Arial"/>
      <family val="2"/>
    </font>
    <font>
      <b/>
      <i/>
      <sz val="10"/>
      <name val="Arial"/>
      <family val="2"/>
    </font>
    <font>
      <b/>
      <u/>
      <sz val="9"/>
      <color rgb="FFFF0000"/>
      <name val="Arial"/>
      <family val="2"/>
    </font>
    <font>
      <sz val="12"/>
      <color rgb="FFFF0000"/>
      <name val="Arial"/>
      <family val="2"/>
    </font>
    <font>
      <b/>
      <sz val="14"/>
      <name val="Arial"/>
      <family val="2"/>
    </font>
    <font>
      <sz val="11"/>
      <name val="Calibri"/>
      <family val="2"/>
      <scheme val="minor"/>
    </font>
    <font>
      <i/>
      <u/>
      <sz val="10"/>
      <name val="Arial"/>
      <family val="2"/>
    </font>
    <font>
      <i/>
      <sz val="11"/>
      <name val="Arial"/>
      <family val="2"/>
    </font>
  </fonts>
  <fills count="75">
    <fill>
      <patternFill patternType="none"/>
    </fill>
    <fill>
      <patternFill patternType="gray125"/>
    </fill>
    <fill>
      <patternFill patternType="solid">
        <fgColor indexed="42"/>
        <bgColor indexed="64"/>
      </patternFill>
    </fill>
    <fill>
      <patternFill patternType="solid">
        <fgColor indexed="65"/>
        <bgColor indexed="64"/>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9"/>
      </patternFill>
    </fill>
    <fill>
      <patternFill patternType="solid">
        <fgColor indexed="46"/>
      </patternFill>
    </fill>
    <fill>
      <patternFill patternType="solid">
        <fgColor indexed="55"/>
      </patternFill>
    </fill>
    <fill>
      <patternFill patternType="solid">
        <fgColor rgb="FFFFFFCC"/>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rgb="FFCCFFCC"/>
        <bgColor indexed="64"/>
      </patternFill>
    </fill>
    <fill>
      <patternFill patternType="solid">
        <fgColor rgb="FFCCFFFF"/>
        <bgColor indexed="64"/>
      </patternFill>
    </fill>
    <fill>
      <patternFill patternType="solid">
        <fgColor rgb="FF99CCFF"/>
        <bgColor indexed="64"/>
      </patternFill>
    </fill>
    <fill>
      <patternFill patternType="solid">
        <fgColor indexed="44"/>
        <bgColor indexed="64"/>
      </patternFill>
    </fill>
    <fill>
      <patternFill patternType="solid">
        <fgColor theme="6" tint="0.59999389629810485"/>
        <bgColor indexed="64"/>
      </patternFill>
    </fill>
    <fill>
      <patternFill patternType="solid">
        <fgColor rgb="FFD8E4BC"/>
        <bgColor indexed="64"/>
      </patternFill>
    </fill>
    <fill>
      <patternFill patternType="solid">
        <fgColor theme="0" tint="-4.9989318521683403E-2"/>
        <bgColor rgb="FF9966CC"/>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43"/>
        <bgColor indexed="26"/>
      </patternFill>
    </fill>
    <fill>
      <patternFill patternType="solid">
        <fgColor indexed="26"/>
        <bgColor indexed="9"/>
      </patternFill>
    </fill>
    <fill>
      <patternFill patternType="solid">
        <fgColor indexed="55"/>
        <bgColor indexed="23"/>
      </patternFill>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theme="6" tint="0.39997558519241921"/>
        <bgColor indexed="64"/>
      </patternFill>
    </fill>
    <fill>
      <patternFill patternType="solid">
        <fgColor rgb="FFD8E4BC"/>
        <bgColor rgb="FFD7E4BD"/>
      </patternFill>
    </fill>
    <fill>
      <patternFill patternType="solid">
        <fgColor rgb="FFD9D9D9"/>
        <bgColor rgb="FFDDDDDD"/>
      </patternFill>
    </fill>
    <fill>
      <patternFill patternType="solid">
        <fgColor rgb="FFCCFFFF"/>
        <bgColor rgb="FFCCFFCC"/>
      </patternFill>
    </fill>
    <fill>
      <patternFill patternType="solid">
        <fgColor theme="0" tint="-4.9989318521683403E-2"/>
        <bgColor indexed="64"/>
      </patternFill>
    </fill>
    <fill>
      <patternFill patternType="solid">
        <fgColor rgb="FFFCD5B4"/>
        <bgColor indexed="64"/>
      </patternFill>
    </fill>
    <fill>
      <patternFill patternType="solid">
        <fgColor rgb="FFD8E4BC"/>
        <bgColor rgb="FFC0C0C0"/>
      </patternFill>
    </fill>
    <fill>
      <patternFill patternType="solid">
        <fgColor rgb="FFDAEEF3"/>
        <bgColor indexed="64"/>
      </patternFill>
    </fill>
    <fill>
      <patternFill patternType="solid">
        <fgColor theme="6" tint="0.79998168889431442"/>
        <bgColor indexed="64"/>
      </patternFill>
    </fill>
    <fill>
      <patternFill patternType="solid">
        <fgColor rgb="FFC4D79B"/>
        <bgColor indexed="64"/>
      </patternFill>
    </fill>
    <fill>
      <patternFill patternType="solid">
        <fgColor rgb="FF92D050"/>
        <bgColor indexed="64"/>
      </patternFill>
    </fill>
    <fill>
      <patternFill patternType="solid">
        <fgColor rgb="FFFFFF99"/>
        <bgColor indexed="64"/>
      </patternFill>
    </fill>
    <fill>
      <patternFill patternType="solid">
        <fgColor rgb="FFD9D9D9"/>
        <bgColor indexed="64"/>
      </patternFill>
    </fill>
    <fill>
      <patternFill patternType="solid">
        <fgColor theme="9" tint="0.79998168889431442"/>
        <bgColor indexed="64"/>
      </patternFill>
    </fill>
    <fill>
      <patternFill patternType="solid">
        <fgColor rgb="FFF2F2F2"/>
        <bgColor indexed="64"/>
      </patternFill>
    </fill>
  </fills>
  <borders count="89">
    <border>
      <left/>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ck">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right/>
      <top style="medium">
        <color indexed="64"/>
      </top>
      <bottom/>
      <diagonal/>
    </border>
    <border>
      <left style="medium">
        <color indexed="64"/>
      </left>
      <right/>
      <top style="thin">
        <color indexed="64"/>
      </top>
      <bottom style="medium">
        <color indexed="64"/>
      </bottom>
      <diagonal/>
    </border>
    <border>
      <left style="thick">
        <color indexed="64"/>
      </left>
      <right/>
      <top/>
      <bottom style="thin">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56"/>
      </top>
      <bottom style="double">
        <color indexed="56"/>
      </bottom>
      <diagonal/>
    </border>
    <border>
      <left style="thin">
        <color indexed="22"/>
      </left>
      <right style="thin">
        <color indexed="22"/>
      </right>
      <top style="thin">
        <color indexed="22"/>
      </top>
      <bottom style="thin">
        <color indexed="22"/>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double">
        <color indexed="63"/>
      </left>
      <right style="double">
        <color indexed="63"/>
      </right>
      <top style="double">
        <color indexed="63"/>
      </top>
      <bottom style="double">
        <color indexed="63"/>
      </bottom>
      <diagonal/>
    </border>
    <border>
      <left style="medium">
        <color indexed="64"/>
      </left>
      <right/>
      <top/>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top style="thin">
        <color auto="1"/>
      </top>
      <bottom/>
      <diagonal/>
    </border>
    <border>
      <left/>
      <right style="thin">
        <color auto="1"/>
      </right>
      <top style="thin">
        <color auto="1"/>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rgb="FF808080"/>
      </left>
      <right style="thin">
        <color rgb="FF808080"/>
      </right>
      <top style="thin">
        <color rgb="FF808080"/>
      </top>
      <bottom style="thin">
        <color rgb="FF80808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diagonal/>
    </border>
    <border>
      <left style="thin">
        <color auto="1"/>
      </left>
      <right/>
      <top style="thin">
        <color auto="1"/>
      </top>
      <bottom/>
      <diagonal/>
    </border>
    <border>
      <left style="thin">
        <color indexed="64"/>
      </left>
      <right style="thin">
        <color indexed="64"/>
      </right>
      <top style="thin">
        <color auto="1"/>
      </top>
      <bottom style="double">
        <color indexed="64"/>
      </bottom>
      <diagonal/>
    </border>
    <border>
      <left style="thin">
        <color indexed="64"/>
      </left>
      <right/>
      <top style="thin">
        <color auto="1"/>
      </top>
      <bottom style="double">
        <color indexed="64"/>
      </bottom>
      <diagonal/>
    </border>
    <border>
      <left style="thin">
        <color indexed="64"/>
      </left>
      <right/>
      <top style="thin">
        <color auto="1"/>
      </top>
      <bottom style="thin">
        <color indexed="64"/>
      </bottom>
      <diagonal/>
    </border>
    <border>
      <left style="thick">
        <color indexed="64"/>
      </left>
      <right/>
      <top style="thin">
        <color indexed="64"/>
      </top>
      <bottom/>
      <diagonal/>
    </border>
    <border>
      <left/>
      <right/>
      <top style="hair">
        <color auto="1"/>
      </top>
      <bottom style="thick">
        <color indexed="64"/>
      </bottom>
      <diagonal/>
    </border>
    <border>
      <left/>
      <right/>
      <top/>
      <bottom style="thick">
        <color indexed="64"/>
      </bottom>
      <diagonal/>
    </border>
    <border>
      <left style="medium">
        <color indexed="64"/>
      </left>
      <right/>
      <top style="thin">
        <color indexed="64"/>
      </top>
      <bottom/>
      <diagonal/>
    </border>
    <border>
      <left style="thin">
        <color indexed="64"/>
      </left>
      <right style="medium">
        <color indexed="64"/>
      </right>
      <top style="medium">
        <color indexed="64"/>
      </top>
      <bottom style="thin">
        <color indexed="64"/>
      </bottom>
      <diagonal/>
    </border>
    <border>
      <left/>
      <right style="medium">
        <color indexed="64"/>
      </right>
      <top style="thin">
        <color auto="1"/>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hair">
        <color auto="1"/>
      </bottom>
      <diagonal/>
    </border>
    <border>
      <left style="thin">
        <color indexed="64"/>
      </left>
      <right/>
      <top style="hair">
        <color auto="1"/>
      </top>
      <bottom style="medium">
        <color auto="1"/>
      </bottom>
      <diagonal/>
    </border>
    <border>
      <left/>
      <right style="thin">
        <color indexed="64"/>
      </right>
      <top/>
      <bottom style="thick">
        <color indexed="64"/>
      </bottom>
      <diagonal/>
    </border>
    <border>
      <left style="thin">
        <color indexed="64"/>
      </left>
      <right/>
      <top style="hair">
        <color auto="1"/>
      </top>
      <bottom style="thin">
        <color indexed="64"/>
      </bottom>
      <diagonal/>
    </border>
    <border>
      <left style="thin">
        <color auto="1"/>
      </left>
      <right style="medium">
        <color auto="1"/>
      </right>
      <top style="thin">
        <color auto="1"/>
      </top>
      <bottom/>
      <diagonal/>
    </border>
  </borders>
  <cellStyleXfs count="160">
    <xf numFmtId="0" fontId="0" fillId="0" borderId="0"/>
    <xf numFmtId="0" fontId="33" fillId="4" borderId="0" applyNumberFormat="0" applyBorder="0" applyAlignment="0" applyProtection="0"/>
    <xf numFmtId="0" fontId="33" fillId="5" borderId="0" applyNumberFormat="0" applyBorder="0" applyAlignment="0" applyProtection="0"/>
    <xf numFmtId="0" fontId="33" fillId="6" borderId="0" applyNumberFormat="0" applyBorder="0" applyAlignment="0" applyProtection="0"/>
    <xf numFmtId="0" fontId="33" fillId="7" borderId="0" applyNumberFormat="0" applyBorder="0" applyAlignment="0" applyProtection="0"/>
    <xf numFmtId="0" fontId="33" fillId="8" borderId="0" applyNumberFormat="0" applyBorder="0" applyAlignment="0" applyProtection="0"/>
    <xf numFmtId="0" fontId="33" fillId="6" borderId="0" applyNumberFormat="0" applyBorder="0" applyAlignment="0" applyProtection="0"/>
    <xf numFmtId="0" fontId="33" fillId="8" borderId="0" applyNumberFormat="0" applyBorder="0" applyAlignment="0" applyProtection="0"/>
    <xf numFmtId="0" fontId="33" fillId="5" borderId="0" applyNumberFormat="0" applyBorder="0" applyAlignment="0" applyProtection="0"/>
    <xf numFmtId="0" fontId="33" fillId="9" borderId="0" applyNumberFormat="0" applyBorder="0" applyAlignment="0" applyProtection="0"/>
    <xf numFmtId="0" fontId="33" fillId="10" borderId="0" applyNumberFormat="0" applyBorder="0" applyAlignment="0" applyProtection="0"/>
    <xf numFmtId="0" fontId="33" fillId="8" borderId="0" applyNumberFormat="0" applyBorder="0" applyAlignment="0" applyProtection="0"/>
    <xf numFmtId="0" fontId="33" fillId="6" borderId="0" applyNumberFormat="0" applyBorder="0" applyAlignment="0" applyProtection="0"/>
    <xf numFmtId="0" fontId="34" fillId="8" borderId="0" applyNumberFormat="0" applyBorder="0" applyAlignment="0" applyProtection="0"/>
    <xf numFmtId="0" fontId="34" fillId="11" borderId="0" applyNumberFormat="0" applyBorder="0" applyAlignment="0" applyProtection="0"/>
    <xf numFmtId="0" fontId="34" fillId="12" borderId="0" applyNumberFormat="0" applyBorder="0" applyAlignment="0" applyProtection="0"/>
    <xf numFmtId="0" fontId="34" fillId="10" borderId="0" applyNumberFormat="0" applyBorder="0" applyAlignment="0" applyProtection="0"/>
    <xf numFmtId="0" fontId="34" fillId="8" borderId="0" applyNumberFormat="0" applyBorder="0" applyAlignment="0" applyProtection="0"/>
    <xf numFmtId="0" fontId="34" fillId="5" borderId="0" applyNumberFormat="0" applyBorder="0" applyAlignment="0" applyProtection="0"/>
    <xf numFmtId="0" fontId="34" fillId="13" borderId="0" applyNumberFormat="0" applyBorder="0" applyAlignment="0" applyProtection="0"/>
    <xf numFmtId="0" fontId="34" fillId="11" borderId="0" applyNumberFormat="0" applyBorder="0" applyAlignment="0" applyProtection="0"/>
    <xf numFmtId="0" fontId="34" fillId="12"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6" borderId="0" applyNumberFormat="0" applyBorder="0" applyAlignment="0" applyProtection="0"/>
    <xf numFmtId="0" fontId="35" fillId="17" borderId="18" applyNumberFormat="0" applyAlignment="0" applyProtection="0"/>
    <xf numFmtId="0" fontId="36" fillId="17" borderId="19" applyNumberFormat="0" applyAlignment="0" applyProtection="0"/>
    <xf numFmtId="0" fontId="37" fillId="9" borderId="19" applyNumberFormat="0" applyAlignment="0" applyProtection="0"/>
    <xf numFmtId="0" fontId="38" fillId="0" borderId="20" applyNumberFormat="0" applyFill="0" applyAlignment="0" applyProtection="0"/>
    <xf numFmtId="0" fontId="39" fillId="0" borderId="0" applyNumberFormat="0" applyFill="0" applyBorder="0" applyAlignment="0" applyProtection="0"/>
    <xf numFmtId="164" fontId="12" fillId="0" borderId="0" applyFont="0" applyFill="0" applyBorder="0" applyAlignment="0" applyProtection="0"/>
    <xf numFmtId="164" fontId="9" fillId="0" borderId="0" applyFont="0" applyFill="0" applyBorder="0" applyAlignment="0" applyProtection="0"/>
    <xf numFmtId="0" fontId="15" fillId="0" borderId="0"/>
    <xf numFmtId="0" fontId="40" fillId="8" borderId="0" applyNumberFormat="0" applyBorder="0" applyAlignment="0" applyProtection="0"/>
    <xf numFmtId="0" fontId="41" fillId="9" borderId="0" applyNumberFormat="0" applyBorder="0" applyAlignment="0" applyProtection="0"/>
    <xf numFmtId="0" fontId="13" fillId="6" borderId="21" applyNumberFormat="0" applyFont="0" applyAlignment="0" applyProtection="0"/>
    <xf numFmtId="9" fontId="16" fillId="0" borderId="0" applyFont="0" applyFill="0" applyBorder="0" applyAlignment="0" applyProtection="0"/>
    <xf numFmtId="0" fontId="42" fillId="18" borderId="0" applyNumberFormat="0" applyBorder="0" applyAlignment="0" applyProtection="0"/>
    <xf numFmtId="0" fontId="9" fillId="0" borderId="0"/>
    <xf numFmtId="0" fontId="13" fillId="0" borderId="0"/>
    <xf numFmtId="0" fontId="13" fillId="0" borderId="0"/>
    <xf numFmtId="0" fontId="23" fillId="0" borderId="0"/>
    <xf numFmtId="0" fontId="43" fillId="0" borderId="0" applyNumberFormat="0" applyFill="0" applyBorder="0" applyAlignment="0" applyProtection="0"/>
    <xf numFmtId="0" fontId="44" fillId="0" borderId="22" applyNumberFormat="0" applyFill="0" applyAlignment="0" applyProtection="0"/>
    <xf numFmtId="0" fontId="45" fillId="0" borderId="23" applyNumberFormat="0" applyFill="0" applyAlignment="0" applyProtection="0"/>
    <xf numFmtId="0" fontId="46" fillId="0" borderId="24" applyNumberFormat="0" applyFill="0" applyAlignment="0" applyProtection="0"/>
    <xf numFmtId="0" fontId="46" fillId="0" borderId="0" applyNumberFormat="0" applyFill="0" applyBorder="0" applyAlignment="0" applyProtection="0"/>
    <xf numFmtId="0" fontId="47" fillId="0" borderId="25" applyNumberFormat="0" applyFill="0" applyAlignment="0" applyProtection="0"/>
    <xf numFmtId="164" fontId="16" fillId="0" borderId="0" applyFont="0" applyFill="0" applyBorder="0" applyAlignment="0" applyProtection="0"/>
    <xf numFmtId="0" fontId="48" fillId="0" borderId="0" applyNumberFormat="0" applyFill="0" applyBorder="0" applyAlignment="0" applyProtection="0"/>
    <xf numFmtId="0" fontId="49" fillId="19" borderId="26" applyNumberFormat="0" applyAlignment="0" applyProtection="0"/>
    <xf numFmtId="190" fontId="9" fillId="0" borderId="0" applyFont="0" applyFill="0" applyBorder="0" applyAlignment="0" applyProtection="0"/>
    <xf numFmtId="0" fontId="8" fillId="0" borderId="0"/>
    <xf numFmtId="0" fontId="9" fillId="0" borderId="0"/>
    <xf numFmtId="0" fontId="9" fillId="0" borderId="0"/>
    <xf numFmtId="0" fontId="15" fillId="0" borderId="0"/>
    <xf numFmtId="0" fontId="66" fillId="0" borderId="0"/>
    <xf numFmtId="0" fontId="71" fillId="0" borderId="0"/>
    <xf numFmtId="0" fontId="15" fillId="31" borderId="0" applyNumberFormat="0" applyBorder="0" applyAlignment="0" applyProtection="0"/>
    <xf numFmtId="0" fontId="15" fillId="32" borderId="0" applyNumberFormat="0" applyBorder="0" applyAlignment="0" applyProtection="0"/>
    <xf numFmtId="0" fontId="15" fillId="33" borderId="0" applyNumberFormat="0" applyBorder="0" applyAlignment="0" applyProtection="0"/>
    <xf numFmtId="0" fontId="15" fillId="34" borderId="0" applyNumberFormat="0" applyBorder="0" applyAlignment="0" applyProtection="0"/>
    <xf numFmtId="0" fontId="15" fillId="35" borderId="0" applyNumberFormat="0" applyBorder="0" applyAlignment="0" applyProtection="0"/>
    <xf numFmtId="0" fontId="15" fillId="36" borderId="0" applyNumberFormat="0" applyBorder="0" applyAlignment="0" applyProtection="0"/>
    <xf numFmtId="0" fontId="15" fillId="37" borderId="0" applyNumberFormat="0" applyBorder="0" applyAlignment="0" applyProtection="0"/>
    <xf numFmtId="0" fontId="15" fillId="38" borderId="0" applyNumberFormat="0" applyBorder="0" applyAlignment="0" applyProtection="0"/>
    <xf numFmtId="0" fontId="15" fillId="39" borderId="0" applyNumberFormat="0" applyBorder="0" applyAlignment="0" applyProtection="0"/>
    <xf numFmtId="0" fontId="15" fillId="34" borderId="0" applyNumberFormat="0" applyBorder="0" applyAlignment="0" applyProtection="0"/>
    <xf numFmtId="0" fontId="15" fillId="37" borderId="0" applyNumberFormat="0" applyBorder="0" applyAlignment="0" applyProtection="0"/>
    <xf numFmtId="0" fontId="15" fillId="40" borderId="0" applyNumberFormat="0" applyBorder="0" applyAlignment="0" applyProtection="0"/>
    <xf numFmtId="0" fontId="34" fillId="41" borderId="0" applyNumberFormat="0" applyBorder="0" applyAlignment="0" applyProtection="0"/>
    <xf numFmtId="0" fontId="34" fillId="38" borderId="0" applyNumberFormat="0" applyBorder="0" applyAlignment="0" applyProtection="0"/>
    <xf numFmtId="0" fontId="34" fillId="39" borderId="0" applyNumberFormat="0" applyBorder="0" applyAlignment="0" applyProtection="0"/>
    <xf numFmtId="0" fontId="34" fillId="42" borderId="0" applyNumberFormat="0" applyBorder="0" applyAlignment="0" applyProtection="0"/>
    <xf numFmtId="0" fontId="34" fillId="43" borderId="0" applyNumberFormat="0" applyBorder="0" applyAlignment="0" applyProtection="0"/>
    <xf numFmtId="0" fontId="34" fillId="44" borderId="0" applyNumberFormat="0" applyBorder="0" applyAlignment="0" applyProtection="0"/>
    <xf numFmtId="0" fontId="34" fillId="45" borderId="0" applyNumberFormat="0" applyBorder="0" applyAlignment="0" applyProtection="0"/>
    <xf numFmtId="0" fontId="34" fillId="46" borderId="0" applyNumberFormat="0" applyBorder="0" applyAlignment="0" applyProtection="0"/>
    <xf numFmtId="0" fontId="34" fillId="47" borderId="0" applyNumberFormat="0" applyBorder="0" applyAlignment="0" applyProtection="0"/>
    <xf numFmtId="0" fontId="34" fillId="42" borderId="0" applyNumberFormat="0" applyBorder="0" applyAlignment="0" applyProtection="0"/>
    <xf numFmtId="0" fontId="34" fillId="43" borderId="0" applyNumberFormat="0" applyBorder="0" applyAlignment="0" applyProtection="0"/>
    <xf numFmtId="0" fontId="34" fillId="48" borderId="0" applyNumberFormat="0" applyBorder="0" applyAlignment="0" applyProtection="0"/>
    <xf numFmtId="0" fontId="35" fillId="49" borderId="43" applyNumberFormat="0" applyAlignment="0" applyProtection="0"/>
    <xf numFmtId="0" fontId="72" fillId="49" borderId="44" applyNumberFormat="0" applyAlignment="0" applyProtection="0"/>
    <xf numFmtId="0" fontId="20" fillId="36" borderId="44" applyNumberFormat="0" applyAlignment="0" applyProtection="0"/>
    <xf numFmtId="0" fontId="38" fillId="0" borderId="45" applyNumberFormat="0" applyFill="0" applyAlignment="0" applyProtection="0"/>
    <xf numFmtId="0" fontId="39" fillId="0" borderId="0" applyNumberFormat="0" applyFill="0" applyBorder="0" applyAlignment="0" applyProtection="0"/>
    <xf numFmtId="191" fontId="15" fillId="0" borderId="0" applyFill="0" applyBorder="0" applyAlignment="0" applyProtection="0"/>
    <xf numFmtId="0" fontId="40" fillId="33" borderId="0" applyNumberFormat="0" applyBorder="0" applyAlignment="0" applyProtection="0"/>
    <xf numFmtId="0" fontId="73" fillId="50" borderId="0" applyNumberFormat="0" applyBorder="0" applyAlignment="0" applyProtection="0"/>
    <xf numFmtId="0" fontId="15" fillId="51" borderId="46" applyNumberFormat="0" applyAlignment="0" applyProtection="0"/>
    <xf numFmtId="0" fontId="42" fillId="32" borderId="0" applyNumberFormat="0" applyBorder="0" applyAlignment="0" applyProtection="0"/>
    <xf numFmtId="0" fontId="74" fillId="0" borderId="0" applyNumberFormat="0" applyFill="0" applyBorder="0" applyAlignment="0" applyProtection="0"/>
    <xf numFmtId="0" fontId="75" fillId="0" borderId="47" applyNumberFormat="0" applyFill="0" applyAlignment="0" applyProtection="0"/>
    <xf numFmtId="0" fontId="76" fillId="0" borderId="48" applyNumberFormat="0" applyFill="0" applyAlignment="0" applyProtection="0"/>
    <xf numFmtId="0" fontId="77" fillId="0" borderId="49" applyNumberFormat="0" applyFill="0" applyAlignment="0" applyProtection="0"/>
    <xf numFmtId="0" fontId="77" fillId="0" borderId="0" applyNumberFormat="0" applyFill="0" applyBorder="0" applyAlignment="0" applyProtection="0"/>
    <xf numFmtId="0" fontId="78" fillId="0" borderId="50" applyNumberFormat="0" applyFill="0" applyAlignment="0" applyProtection="0"/>
    <xf numFmtId="191" fontId="15" fillId="0" borderId="0" applyFill="0" applyBorder="0" applyAlignment="0" applyProtection="0"/>
    <xf numFmtId="0" fontId="47" fillId="0" borderId="0" applyNumberFormat="0" applyFill="0" applyBorder="0" applyAlignment="0" applyProtection="0"/>
    <xf numFmtId="0" fontId="49" fillId="52" borderId="26" applyNumberFormat="0" applyAlignment="0" applyProtection="0"/>
    <xf numFmtId="190" fontId="9" fillId="0" borderId="0" applyFont="0" applyFill="0" applyBorder="0" applyAlignment="0" applyProtection="0"/>
    <xf numFmtId="165" fontId="9" fillId="0" borderId="0" applyFont="0" applyFill="0" applyBorder="0" applyAlignment="0" applyProtection="0"/>
    <xf numFmtId="165" fontId="15" fillId="0" borderId="0" applyFont="0" applyFill="0" applyBorder="0" applyAlignment="0" applyProtection="0"/>
    <xf numFmtId="0" fontId="7" fillId="0" borderId="0"/>
    <xf numFmtId="190" fontId="9" fillId="0" borderId="0" applyFont="0" applyFill="0" applyBorder="0" applyAlignment="0" applyProtection="0"/>
    <xf numFmtId="165" fontId="9" fillId="0" borderId="0" applyFont="0" applyFill="0" applyBorder="0" applyAlignment="0" applyProtection="0"/>
    <xf numFmtId="0" fontId="79" fillId="0" borderId="0"/>
    <xf numFmtId="0" fontId="90" fillId="59" borderId="0"/>
    <xf numFmtId="0" fontId="80" fillId="0" borderId="0"/>
    <xf numFmtId="0" fontId="81" fillId="53" borderId="0"/>
    <xf numFmtId="0" fontId="81" fillId="54" borderId="0"/>
    <xf numFmtId="0" fontId="80" fillId="55" borderId="0"/>
    <xf numFmtId="0" fontId="82" fillId="56" borderId="0"/>
    <xf numFmtId="0" fontId="83" fillId="57" borderId="0"/>
    <xf numFmtId="0" fontId="84" fillId="0" borderId="0"/>
    <xf numFmtId="0" fontId="85" fillId="58" borderId="0"/>
    <xf numFmtId="0" fontId="86" fillId="0" borderId="0"/>
    <xf numFmtId="0" fontId="87" fillId="0" borderId="0"/>
    <xf numFmtId="0" fontId="88" fillId="0" borderId="0"/>
    <xf numFmtId="0" fontId="89" fillId="0" borderId="0"/>
    <xf numFmtId="0" fontId="91" fillId="59" borderId="51"/>
    <xf numFmtId="0" fontId="79" fillId="0" borderId="0"/>
    <xf numFmtId="0" fontId="79" fillId="0" borderId="0"/>
    <xf numFmtId="0" fontId="82" fillId="0" borderId="0"/>
    <xf numFmtId="0" fontId="92" fillId="0" borderId="0"/>
    <xf numFmtId="0" fontId="90" fillId="59" borderId="0" applyNumberFormat="0" applyBorder="0" applyProtection="0"/>
    <xf numFmtId="0" fontId="80" fillId="0" borderId="0" applyNumberFormat="0" applyBorder="0" applyProtection="0"/>
    <xf numFmtId="0" fontId="81" fillId="53" borderId="0" applyNumberFormat="0" applyBorder="0" applyProtection="0"/>
    <xf numFmtId="0" fontId="81" fillId="54" borderId="0" applyNumberFormat="0" applyBorder="0" applyProtection="0"/>
    <xf numFmtId="0" fontId="80" fillId="55" borderId="0" applyNumberFormat="0" applyBorder="0" applyProtection="0"/>
    <xf numFmtId="0" fontId="82" fillId="56" borderId="0" applyNumberFormat="0" applyBorder="0" applyProtection="0"/>
    <xf numFmtId="0" fontId="83" fillId="57" borderId="0" applyNumberFormat="0" applyBorder="0" applyProtection="0"/>
    <xf numFmtId="0" fontId="84" fillId="0" borderId="0" applyNumberFormat="0" applyBorder="0" applyProtection="0"/>
    <xf numFmtId="0" fontId="85" fillId="58" borderId="0" applyNumberFormat="0" applyBorder="0" applyProtection="0"/>
    <xf numFmtId="0" fontId="86" fillId="0" borderId="0" applyNumberFormat="0" applyBorder="0" applyProtection="0"/>
    <xf numFmtId="0" fontId="87" fillId="0" borderId="0" applyNumberFormat="0" applyBorder="0" applyProtection="0"/>
    <xf numFmtId="0" fontId="88" fillId="0" borderId="0" applyNumberFormat="0" applyBorder="0" applyProtection="0"/>
    <xf numFmtId="0" fontId="89" fillId="0" borderId="0" applyNumberFormat="0" applyBorder="0" applyProtection="0"/>
    <xf numFmtId="0" fontId="91" fillId="59" borderId="51" applyNumberFormat="0" applyProtection="0"/>
    <xf numFmtId="0" fontId="92" fillId="0" borderId="0" applyNumberFormat="0" applyFont="0" applyBorder="0" applyProtection="0"/>
    <xf numFmtId="0" fontId="92" fillId="0" borderId="0" applyNumberFormat="0" applyFont="0" applyBorder="0" applyProtection="0"/>
    <xf numFmtId="0" fontId="82" fillId="0" borderId="0" applyNumberFormat="0" applyBorder="0" applyProtection="0"/>
    <xf numFmtId="0" fontId="6" fillId="0" borderId="0"/>
    <xf numFmtId="0" fontId="94" fillId="0" borderId="0" applyNumberFormat="0" applyFill="0" applyBorder="0" applyAlignment="0" applyProtection="0"/>
    <xf numFmtId="0" fontId="95" fillId="0" borderId="0"/>
    <xf numFmtId="0" fontId="9" fillId="0" borderId="0"/>
    <xf numFmtId="0" fontId="5" fillId="0" borderId="0"/>
    <xf numFmtId="0" fontId="9" fillId="0" borderId="0"/>
    <xf numFmtId="164" fontId="9" fillId="0" borderId="0" applyFont="0" applyFill="0" applyBorder="0" applyAlignment="0" applyProtection="0"/>
    <xf numFmtId="0" fontId="111" fillId="0" borderId="0"/>
    <xf numFmtId="0" fontId="113" fillId="0" borderId="0" applyNumberFormat="0" applyFill="0" applyBorder="0" applyAlignment="0" applyProtection="0"/>
    <xf numFmtId="0" fontId="9" fillId="0" borderId="0"/>
    <xf numFmtId="0" fontId="4" fillId="0" borderId="0"/>
    <xf numFmtId="0" fontId="3" fillId="0" borderId="0"/>
    <xf numFmtId="0" fontId="14" fillId="0" borderId="0"/>
    <xf numFmtId="9" fontId="13" fillId="0" borderId="0" applyFont="0" applyFill="0" applyBorder="0" applyAlignment="0" applyProtection="0"/>
    <xf numFmtId="0" fontId="2" fillId="0" borderId="0"/>
    <xf numFmtId="0" fontId="2" fillId="0" borderId="0"/>
    <xf numFmtId="0" fontId="113" fillId="0" borderId="0" applyNumberFormat="0" applyFill="0" applyBorder="0" applyAlignment="0" applyProtection="0"/>
  </cellStyleXfs>
  <cellXfs count="1074">
    <xf numFmtId="0" fontId="0" fillId="0" borderId="0" xfId="0"/>
    <xf numFmtId="0" fontId="0" fillId="0" borderId="0" xfId="0" applyProtection="1">
      <protection hidden="1"/>
    </xf>
    <xf numFmtId="0" fontId="11" fillId="2" borderId="0" xfId="0" applyFont="1" applyFill="1" applyAlignment="1" applyProtection="1">
      <alignment horizontal="justify"/>
      <protection hidden="1"/>
    </xf>
    <xf numFmtId="0" fontId="26" fillId="2" borderId="0" xfId="0" applyFont="1" applyFill="1" applyAlignment="1" applyProtection="1">
      <alignment horizontal="justify"/>
      <protection hidden="1"/>
    </xf>
    <xf numFmtId="0" fontId="11" fillId="24" borderId="0" xfId="0" applyFont="1" applyFill="1" applyAlignment="1" applyProtection="1">
      <alignment horizontal="justify"/>
      <protection hidden="1"/>
    </xf>
    <xf numFmtId="0" fontId="11" fillId="0" borderId="0" xfId="0" applyFont="1" applyProtection="1">
      <protection hidden="1"/>
    </xf>
    <xf numFmtId="0" fontId="11" fillId="0" borderId="0" xfId="0" applyFont="1" applyAlignment="1" applyProtection="1">
      <alignment horizontal="center"/>
      <protection hidden="1"/>
    </xf>
    <xf numFmtId="0" fontId="19" fillId="20" borderId="11" xfId="0" applyFont="1" applyFill="1" applyBorder="1" applyAlignment="1" applyProtection="1">
      <alignment horizontal="center" vertical="center"/>
      <protection hidden="1"/>
    </xf>
    <xf numFmtId="0" fontId="18" fillId="0" borderId="0" xfId="0" applyFont="1" applyProtection="1">
      <protection hidden="1"/>
    </xf>
    <xf numFmtId="1" fontId="18" fillId="20" borderId="3" xfId="0" applyNumberFormat="1" applyFont="1" applyFill="1" applyBorder="1" applyAlignment="1" applyProtection="1">
      <alignment horizontal="right"/>
      <protection hidden="1"/>
    </xf>
    <xf numFmtId="0" fontId="18" fillId="0" borderId="0" xfId="0" applyFont="1" applyAlignment="1" applyProtection="1">
      <alignment horizontal="left"/>
      <protection hidden="1"/>
    </xf>
    <xf numFmtId="1" fontId="18" fillId="20" borderId="7" xfId="0" applyNumberFormat="1" applyFont="1" applyFill="1" applyBorder="1" applyAlignment="1" applyProtection="1">
      <alignment horizontal="right"/>
      <protection hidden="1"/>
    </xf>
    <xf numFmtId="1" fontId="11" fillId="20" borderId="7" xfId="0" applyNumberFormat="1" applyFont="1" applyFill="1" applyBorder="1" applyAlignment="1" applyProtection="1">
      <alignment horizontal="right"/>
      <protection hidden="1"/>
    </xf>
    <xf numFmtId="172" fontId="11" fillId="20" borderId="7" xfId="0" applyNumberFormat="1" applyFont="1" applyFill="1" applyBorder="1" applyAlignment="1" applyProtection="1">
      <alignment horizontal="right"/>
      <protection hidden="1"/>
    </xf>
    <xf numFmtId="2" fontId="11" fillId="0" borderId="0" xfId="0" applyNumberFormat="1" applyFont="1" applyProtection="1">
      <protection hidden="1"/>
    </xf>
    <xf numFmtId="1" fontId="11" fillId="0" borderId="0" xfId="0" applyNumberFormat="1" applyFont="1" applyProtection="1">
      <protection hidden="1"/>
    </xf>
    <xf numFmtId="1" fontId="11" fillId="0" borderId="0" xfId="0" applyNumberFormat="1" applyFont="1" applyAlignment="1" applyProtection="1">
      <alignment horizontal="center"/>
      <protection hidden="1"/>
    </xf>
    <xf numFmtId="2" fontId="10" fillId="20" borderId="7" xfId="0" applyNumberFormat="1" applyFont="1" applyFill="1" applyBorder="1" applyAlignment="1" applyProtection="1">
      <alignment horizontal="center" vertical="center" wrapText="1"/>
      <protection hidden="1"/>
    </xf>
    <xf numFmtId="1" fontId="10" fillId="20" borderId="12" xfId="0" applyNumberFormat="1" applyFont="1" applyFill="1" applyBorder="1" applyAlignment="1" applyProtection="1">
      <alignment horizontal="center" vertical="center"/>
      <protection hidden="1"/>
    </xf>
    <xf numFmtId="0" fontId="19" fillId="20" borderId="7" xfId="0" applyFont="1" applyFill="1" applyBorder="1" applyAlignment="1" applyProtection="1">
      <alignment horizontal="center" vertical="center"/>
      <protection hidden="1"/>
    </xf>
    <xf numFmtId="0" fontId="18" fillId="0" borderId="0" xfId="0" applyFont="1" applyAlignment="1" applyProtection="1">
      <alignment vertical="center"/>
      <protection hidden="1"/>
    </xf>
    <xf numFmtId="1" fontId="11" fillId="0" borderId="7" xfId="0" applyNumberFormat="1" applyFont="1" applyBorder="1" applyAlignment="1" applyProtection="1">
      <alignment horizontal="center"/>
      <protection hidden="1"/>
    </xf>
    <xf numFmtId="0" fontId="18" fillId="0" borderId="7" xfId="0" applyFont="1" applyBorder="1" applyProtection="1">
      <protection hidden="1"/>
    </xf>
    <xf numFmtId="166" fontId="18" fillId="0" borderId="0" xfId="0" applyNumberFormat="1" applyFont="1" applyProtection="1">
      <protection hidden="1"/>
    </xf>
    <xf numFmtId="181" fontId="18" fillId="0" borderId="0" xfId="0" applyNumberFormat="1" applyFont="1" applyProtection="1">
      <protection hidden="1"/>
    </xf>
    <xf numFmtId="1" fontId="18" fillId="0" borderId="0" xfId="0" applyNumberFormat="1" applyFont="1" applyProtection="1">
      <protection hidden="1"/>
    </xf>
    <xf numFmtId="1" fontId="18" fillId="0" borderId="0" xfId="0" applyNumberFormat="1" applyFont="1" applyAlignment="1" applyProtection="1">
      <alignment horizontal="center"/>
      <protection hidden="1"/>
    </xf>
    <xf numFmtId="0" fontId="0" fillId="0" borderId="0" xfId="0" applyAlignment="1" applyProtection="1">
      <alignment horizontal="center"/>
      <protection hidden="1"/>
    </xf>
    <xf numFmtId="0" fontId="11" fillId="0" borderId="0" xfId="0" applyFont="1" applyAlignment="1" applyProtection="1">
      <alignment vertical="center"/>
      <protection hidden="1"/>
    </xf>
    <xf numFmtId="0" fontId="11" fillId="0" borderId="0" xfId="0" applyFont="1" applyAlignment="1" applyProtection="1">
      <alignment horizontal="center" vertical="center" wrapText="1"/>
      <protection hidden="1"/>
    </xf>
    <xf numFmtId="0" fontId="51" fillId="0" borderId="0" xfId="0" applyFont="1" applyProtection="1">
      <protection hidden="1"/>
    </xf>
    <xf numFmtId="0" fontId="9" fillId="0" borderId="0" xfId="38" applyAlignment="1" applyProtection="1">
      <alignment wrapText="1"/>
      <protection hidden="1"/>
    </xf>
    <xf numFmtId="0" fontId="9" fillId="0" borderId="0" xfId="38" applyAlignment="1" applyProtection="1">
      <alignment vertical="top" wrapText="1"/>
      <protection hidden="1"/>
    </xf>
    <xf numFmtId="0" fontId="28" fillId="0" borderId="0" xfId="38" applyFont="1" applyAlignment="1" applyProtection="1">
      <alignment wrapText="1"/>
      <protection hidden="1"/>
    </xf>
    <xf numFmtId="0" fontId="14" fillId="0" borderId="0" xfId="38" applyFont="1" applyAlignment="1" applyProtection="1">
      <alignment wrapText="1"/>
      <protection hidden="1"/>
    </xf>
    <xf numFmtId="0" fontId="14" fillId="0" borderId="0" xfId="38" applyFont="1" applyAlignment="1" applyProtection="1">
      <alignment vertical="top" wrapText="1"/>
      <protection hidden="1"/>
    </xf>
    <xf numFmtId="0" fontId="11" fillId="0" borderId="2" xfId="0" applyFont="1" applyBorder="1" applyAlignment="1" applyProtection="1">
      <alignment horizontal="center" vertical="center"/>
      <protection hidden="1"/>
    </xf>
    <xf numFmtId="0" fontId="63" fillId="0" borderId="0" xfId="38" applyFont="1" applyAlignment="1" applyProtection="1">
      <alignment horizontal="center" wrapText="1"/>
      <protection hidden="1"/>
    </xf>
    <xf numFmtId="0" fontId="0" fillId="0" borderId="0" xfId="0" applyAlignment="1" applyProtection="1">
      <alignment wrapText="1"/>
      <protection hidden="1"/>
    </xf>
    <xf numFmtId="0" fontId="9" fillId="0" borderId="0" xfId="38" applyAlignment="1" applyProtection="1">
      <alignment vertical="center" wrapText="1"/>
      <protection hidden="1"/>
    </xf>
    <xf numFmtId="0" fontId="0" fillId="0" borderId="2" xfId="0" applyBorder="1" applyAlignment="1" applyProtection="1">
      <alignment vertical="center"/>
      <protection hidden="1"/>
    </xf>
    <xf numFmtId="0" fontId="9" fillId="25" borderId="5" xfId="38" applyFill="1" applyBorder="1" applyAlignment="1" applyProtection="1">
      <alignment horizontal="left" vertical="center" wrapText="1"/>
      <protection locked="0" hidden="1"/>
    </xf>
    <xf numFmtId="0" fontId="9" fillId="25" borderId="3" xfId="38" applyFill="1" applyBorder="1" applyAlignment="1" applyProtection="1">
      <alignment horizontal="left" vertical="center" wrapText="1"/>
      <protection locked="0" hidden="1"/>
    </xf>
    <xf numFmtId="0" fontId="10" fillId="28" borderId="41" xfId="0" applyFont="1" applyFill="1" applyBorder="1" applyAlignment="1" applyProtection="1">
      <alignment horizontal="center"/>
      <protection hidden="1"/>
    </xf>
    <xf numFmtId="169" fontId="11" fillId="28" borderId="0" xfId="0" applyNumberFormat="1" applyFont="1" applyFill="1" applyAlignment="1" applyProtection="1">
      <alignment horizontal="center"/>
      <protection hidden="1"/>
    </xf>
    <xf numFmtId="0" fontId="11" fillId="28" borderId="0" xfId="0" applyFont="1" applyFill="1" applyProtection="1">
      <protection hidden="1"/>
    </xf>
    <xf numFmtId="0" fontId="11" fillId="28" borderId="0" xfId="0" quotePrefix="1" applyFont="1" applyFill="1" applyAlignment="1" applyProtection="1">
      <alignment horizontal="left"/>
      <protection hidden="1"/>
    </xf>
    <xf numFmtId="170" fontId="11" fillId="29" borderId="0" xfId="0" applyNumberFormat="1" applyFont="1" applyFill="1" applyAlignment="1" applyProtection="1">
      <alignment horizontal="center"/>
      <protection hidden="1"/>
    </xf>
    <xf numFmtId="1" fontId="11" fillId="25" borderId="40" xfId="0" applyNumberFormat="1" applyFont="1" applyFill="1" applyBorder="1" applyAlignment="1" applyProtection="1">
      <alignment horizontal="center" vertical="center"/>
      <protection locked="0" hidden="1"/>
    </xf>
    <xf numFmtId="46" fontId="11" fillId="0" borderId="12" xfId="0" applyNumberFormat="1" applyFont="1" applyBorder="1" applyAlignment="1" applyProtection="1">
      <alignment vertical="center"/>
      <protection hidden="1"/>
    </xf>
    <xf numFmtId="0" fontId="11" fillId="0" borderId="0" xfId="53" applyFont="1" applyAlignment="1" applyProtection="1">
      <alignment vertical="center"/>
      <protection hidden="1"/>
    </xf>
    <xf numFmtId="0" fontId="11" fillId="28" borderId="0" xfId="0" applyFont="1" applyFill="1" applyAlignment="1" applyProtection="1">
      <alignment horizontal="center" wrapText="1"/>
      <protection hidden="1"/>
    </xf>
    <xf numFmtId="0" fontId="21" fillId="28" borderId="0" xfId="0" applyFont="1" applyFill="1" applyProtection="1">
      <protection hidden="1"/>
    </xf>
    <xf numFmtId="0" fontId="11" fillId="28" borderId="41" xfId="0" applyFont="1" applyFill="1" applyBorder="1" applyProtection="1">
      <protection hidden="1"/>
    </xf>
    <xf numFmtId="46" fontId="11" fillId="0" borderId="11" xfId="0" applyNumberFormat="1" applyFont="1" applyBorder="1" applyAlignment="1" applyProtection="1">
      <alignment vertical="center"/>
      <protection hidden="1"/>
    </xf>
    <xf numFmtId="0" fontId="11" fillId="28" borderId="0" xfId="0" applyFont="1" applyFill="1" applyAlignment="1" applyProtection="1">
      <alignment wrapText="1"/>
      <protection hidden="1"/>
    </xf>
    <xf numFmtId="2" fontId="67" fillId="0" borderId="0" xfId="56" applyNumberFormat="1" applyFont="1" applyProtection="1">
      <protection hidden="1"/>
    </xf>
    <xf numFmtId="2" fontId="18" fillId="0" borderId="0" xfId="0" applyNumberFormat="1" applyFont="1" applyProtection="1">
      <protection hidden="1"/>
    </xf>
    <xf numFmtId="2" fontId="68" fillId="0" borderId="0" xfId="56" applyNumberFormat="1" applyFont="1" applyAlignment="1" applyProtection="1">
      <alignment horizontal="right"/>
      <protection hidden="1"/>
    </xf>
    <xf numFmtId="2" fontId="68" fillId="0" borderId="0" xfId="56" applyNumberFormat="1" applyFont="1" applyProtection="1">
      <protection hidden="1"/>
    </xf>
    <xf numFmtId="2" fontId="70" fillId="0" borderId="0" xfId="56" applyNumberFormat="1" applyFont="1" applyProtection="1">
      <protection hidden="1"/>
    </xf>
    <xf numFmtId="170" fontId="11" fillId="0" borderId="11" xfId="0" applyNumberFormat="1" applyFont="1" applyBorder="1" applyAlignment="1" applyProtection="1">
      <alignment horizontal="right" vertical="center"/>
      <protection hidden="1"/>
    </xf>
    <xf numFmtId="2" fontId="70" fillId="0" borderId="0" xfId="56" applyNumberFormat="1" applyFont="1" applyAlignment="1" applyProtection="1">
      <alignment horizontal="right"/>
      <protection hidden="1"/>
    </xf>
    <xf numFmtId="2" fontId="18" fillId="23" borderId="0" xfId="0" applyNumberFormat="1" applyFont="1" applyFill="1" applyProtection="1">
      <protection hidden="1"/>
    </xf>
    <xf numFmtId="0" fontId="10" fillId="28" borderId="2" xfId="0" applyFont="1" applyFill="1" applyBorder="1" applyProtection="1">
      <protection hidden="1"/>
    </xf>
    <xf numFmtId="189" fontId="10" fillId="28" borderId="2" xfId="0" applyNumberFormat="1" applyFont="1" applyFill="1" applyBorder="1" applyAlignment="1" applyProtection="1">
      <alignment horizontal="left"/>
      <protection hidden="1"/>
    </xf>
    <xf numFmtId="0" fontId="11" fillId="29" borderId="2" xfId="0" applyFont="1" applyFill="1" applyBorder="1" applyProtection="1">
      <protection hidden="1"/>
    </xf>
    <xf numFmtId="0" fontId="10" fillId="28" borderId="6" xfId="0" applyFont="1" applyFill="1" applyBorder="1" applyProtection="1">
      <protection hidden="1"/>
    </xf>
    <xf numFmtId="0" fontId="11" fillId="28" borderId="2" xfId="0" applyFont="1" applyFill="1" applyBorder="1" applyProtection="1">
      <protection hidden="1"/>
    </xf>
    <xf numFmtId="0" fontId="54" fillId="28" borderId="2" xfId="0" applyFont="1" applyFill="1" applyBorder="1" applyProtection="1">
      <protection hidden="1"/>
    </xf>
    <xf numFmtId="0" fontId="11" fillId="0" borderId="53" xfId="0" applyFont="1" applyBorder="1" applyAlignment="1" applyProtection="1">
      <alignment horizontal="center" vertical="center"/>
      <protection hidden="1"/>
    </xf>
    <xf numFmtId="0" fontId="11" fillId="0" borderId="0" xfId="0" applyFont="1" applyAlignment="1" applyProtection="1">
      <alignment wrapText="1"/>
      <protection hidden="1"/>
    </xf>
    <xf numFmtId="0" fontId="11" fillId="0" borderId="52" xfId="0" applyFont="1" applyBorder="1" applyAlignment="1" applyProtection="1">
      <alignment vertical="center" wrapText="1"/>
      <protection hidden="1"/>
    </xf>
    <xf numFmtId="0" fontId="11" fillId="0" borderId="53" xfId="55" applyFont="1" applyBorder="1" applyAlignment="1" applyProtection="1">
      <alignment horizontal="center" vertical="center" wrapText="1"/>
      <protection hidden="1"/>
    </xf>
    <xf numFmtId="0" fontId="0" fillId="0" borderId="0" xfId="0" applyAlignment="1" applyProtection="1">
      <alignment vertical="center" wrapText="1"/>
      <protection hidden="1"/>
    </xf>
    <xf numFmtId="0" fontId="96" fillId="0" borderId="0" xfId="0" applyFont="1" applyProtection="1">
      <protection hidden="1"/>
    </xf>
    <xf numFmtId="166" fontId="11" fillId="0" borderId="0" xfId="0" applyNumberFormat="1" applyFont="1" applyProtection="1">
      <protection hidden="1"/>
    </xf>
    <xf numFmtId="166" fontId="51" fillId="0" borderId="0" xfId="0" applyNumberFormat="1" applyFont="1" applyProtection="1">
      <protection hidden="1"/>
    </xf>
    <xf numFmtId="166" fontId="0" fillId="0" borderId="0" xfId="0" applyNumberFormat="1" applyProtection="1">
      <protection hidden="1"/>
    </xf>
    <xf numFmtId="164" fontId="10" fillId="28" borderId="41" xfId="0" applyNumberFormat="1" applyFont="1" applyFill="1" applyBorder="1" applyAlignment="1" applyProtection="1">
      <alignment horizontal="center"/>
      <protection hidden="1"/>
    </xf>
    <xf numFmtId="164" fontId="10" fillId="28" borderId="6" xfId="0" applyNumberFormat="1" applyFont="1" applyFill="1" applyBorder="1" applyAlignment="1" applyProtection="1">
      <alignment horizontal="center"/>
      <protection hidden="1"/>
    </xf>
    <xf numFmtId="0" fontId="11" fillId="23" borderId="5" xfId="0" applyFont="1" applyFill="1" applyBorder="1" applyProtection="1">
      <protection hidden="1"/>
    </xf>
    <xf numFmtId="164" fontId="10" fillId="28" borderId="2" xfId="0" applyNumberFormat="1" applyFont="1" applyFill="1" applyBorder="1" applyAlignment="1" applyProtection="1">
      <alignment horizontal="center"/>
      <protection hidden="1"/>
    </xf>
    <xf numFmtId="0" fontId="11" fillId="23" borderId="1" xfId="0" applyFont="1" applyFill="1" applyBorder="1" applyProtection="1">
      <protection hidden="1"/>
    </xf>
    <xf numFmtId="0" fontId="11" fillId="0" borderId="0" xfId="54" applyFont="1" applyAlignment="1" applyProtection="1">
      <alignment vertical="center"/>
      <protection hidden="1"/>
    </xf>
    <xf numFmtId="0" fontId="11" fillId="23" borderId="1" xfId="53" applyFont="1" applyFill="1" applyBorder="1" applyAlignment="1" applyProtection="1">
      <alignment vertical="center"/>
      <protection hidden="1"/>
    </xf>
    <xf numFmtId="0" fontId="10" fillId="29" borderId="52" xfId="53" applyFont="1" applyFill="1" applyBorder="1" applyAlignment="1" applyProtection="1">
      <alignment vertical="center"/>
      <protection hidden="1"/>
    </xf>
    <xf numFmtId="170" fontId="11" fillId="0" borderId="56" xfId="0" applyNumberFormat="1" applyFont="1" applyBorder="1" applyAlignment="1" applyProtection="1">
      <alignment horizontal="center" vertical="center"/>
      <protection hidden="1"/>
    </xf>
    <xf numFmtId="1" fontId="11" fillId="0" borderId="40" xfId="0" applyNumberFormat="1" applyFont="1" applyBorder="1" applyAlignment="1" applyProtection="1">
      <alignment horizontal="center" vertical="center"/>
      <protection hidden="1"/>
    </xf>
    <xf numFmtId="0" fontId="11" fillId="0" borderId="54" xfId="0" applyFont="1" applyBorder="1" applyAlignment="1" applyProtection="1">
      <alignment horizontal="center" vertical="center"/>
      <protection hidden="1"/>
    </xf>
    <xf numFmtId="0" fontId="11" fillId="0" borderId="56" xfId="0" applyFont="1" applyBorder="1" applyAlignment="1" applyProtection="1">
      <alignment horizontal="center" vertical="center"/>
      <protection hidden="1"/>
    </xf>
    <xf numFmtId="0" fontId="11" fillId="29" borderId="52" xfId="53" applyFont="1" applyFill="1" applyBorder="1" applyAlignment="1" applyProtection="1">
      <alignment vertical="center"/>
      <protection hidden="1"/>
    </xf>
    <xf numFmtId="0" fontId="11" fillId="0" borderId="52" xfId="53" applyFont="1" applyBorder="1" applyAlignment="1" applyProtection="1">
      <alignment vertical="center" wrapText="1"/>
      <protection hidden="1"/>
    </xf>
    <xf numFmtId="0" fontId="11" fillId="0" borderId="58" xfId="55" applyFont="1" applyBorder="1" applyAlignment="1" applyProtection="1">
      <alignment horizontal="center" vertical="center" wrapText="1"/>
      <protection hidden="1"/>
    </xf>
    <xf numFmtId="0" fontId="11" fillId="23" borderId="62" xfId="53" applyFont="1" applyFill="1" applyBorder="1" applyAlignment="1" applyProtection="1">
      <alignment vertical="center"/>
      <protection hidden="1"/>
    </xf>
    <xf numFmtId="0" fontId="11" fillId="28" borderId="56" xfId="0" applyFont="1" applyFill="1" applyBorder="1" applyProtection="1">
      <protection hidden="1"/>
    </xf>
    <xf numFmtId="0" fontId="11" fillId="28" borderId="55" xfId="0" applyFont="1" applyFill="1" applyBorder="1" applyProtection="1">
      <protection hidden="1"/>
    </xf>
    <xf numFmtId="0" fontId="11" fillId="28" borderId="54" xfId="0" applyFont="1" applyFill="1" applyBorder="1" applyProtection="1">
      <protection hidden="1"/>
    </xf>
    <xf numFmtId="0" fontId="11" fillId="0" borderId="10" xfId="0" applyFont="1" applyBorder="1" applyAlignment="1" applyProtection="1">
      <alignment horizontal="center" vertical="center"/>
      <protection hidden="1"/>
    </xf>
    <xf numFmtId="0" fontId="10" fillId="28" borderId="52" xfId="53" applyFont="1" applyFill="1" applyBorder="1" applyAlignment="1" applyProtection="1">
      <alignment vertical="center"/>
      <protection hidden="1"/>
    </xf>
    <xf numFmtId="0" fontId="11" fillId="0" borderId="0" xfId="55" applyFont="1" applyAlignment="1" applyProtection="1">
      <alignment horizontal="center" vertical="center" wrapText="1"/>
      <protection hidden="1"/>
    </xf>
    <xf numFmtId="0" fontId="10" fillId="28" borderId="10" xfId="0" applyFont="1" applyFill="1" applyBorder="1" applyProtection="1">
      <protection hidden="1"/>
    </xf>
    <xf numFmtId="0" fontId="11" fillId="28" borderId="10" xfId="0" applyFont="1" applyFill="1" applyBorder="1" applyAlignment="1" applyProtection="1">
      <alignment horizontal="center"/>
      <protection hidden="1"/>
    </xf>
    <xf numFmtId="0" fontId="62" fillId="28" borderId="10" xfId="0" applyFont="1" applyFill="1" applyBorder="1" applyProtection="1">
      <protection hidden="1"/>
    </xf>
    <xf numFmtId="0" fontId="10" fillId="28" borderId="8" xfId="0" applyFont="1" applyFill="1" applyBorder="1" applyProtection="1">
      <protection hidden="1"/>
    </xf>
    <xf numFmtId="170" fontId="11" fillId="0" borderId="6" xfId="0" applyNumberFormat="1" applyFont="1" applyBorder="1" applyAlignment="1" applyProtection="1">
      <alignment horizontal="center" vertical="center"/>
      <protection hidden="1"/>
    </xf>
    <xf numFmtId="0" fontId="11" fillId="23" borderId="1" xfId="0" applyFont="1" applyFill="1" applyBorder="1" applyAlignment="1" applyProtection="1">
      <alignment vertical="center"/>
      <protection hidden="1"/>
    </xf>
    <xf numFmtId="1" fontId="18" fillId="22" borderId="7" xfId="0" applyNumberFormat="1" applyFont="1" applyFill="1" applyBorder="1" applyAlignment="1" applyProtection="1">
      <alignment horizontal="center" wrapText="1"/>
      <protection hidden="1"/>
    </xf>
    <xf numFmtId="1" fontId="18" fillId="22" borderId="7" xfId="0" applyNumberFormat="1" applyFont="1" applyFill="1" applyBorder="1" applyAlignment="1" applyProtection="1">
      <alignment horizontal="center"/>
      <protection hidden="1"/>
    </xf>
    <xf numFmtId="1" fontId="11" fillId="60" borderId="11" xfId="0" applyNumberFormat="1" applyFont="1" applyFill="1" applyBorder="1" applyAlignment="1" applyProtection="1">
      <alignment horizontal="center"/>
      <protection hidden="1"/>
    </xf>
    <xf numFmtId="0" fontId="97" fillId="0" borderId="0" xfId="0" applyFont="1" applyProtection="1">
      <protection hidden="1"/>
    </xf>
    <xf numFmtId="0" fontId="97" fillId="62" borderId="1" xfId="53" applyFont="1" applyFill="1" applyBorder="1" applyAlignment="1" applyProtection="1">
      <alignment vertical="center"/>
      <protection hidden="1"/>
    </xf>
    <xf numFmtId="0" fontId="97" fillId="0" borderId="0" xfId="54" applyFont="1" applyAlignment="1" applyProtection="1">
      <alignment vertical="center"/>
      <protection hidden="1"/>
    </xf>
    <xf numFmtId="0" fontId="100" fillId="61" borderId="52" xfId="53" applyFont="1" applyFill="1" applyBorder="1" applyAlignment="1" applyProtection="1">
      <alignment vertical="center"/>
      <protection hidden="1"/>
    </xf>
    <xf numFmtId="196" fontId="97" fillId="0" borderId="56" xfId="0" applyNumberFormat="1" applyFont="1" applyBorder="1" applyAlignment="1" applyProtection="1">
      <alignment horizontal="center" vertical="center"/>
      <protection hidden="1"/>
    </xf>
    <xf numFmtId="0" fontId="97" fillId="0" borderId="54" xfId="0" applyFont="1" applyBorder="1" applyAlignment="1" applyProtection="1">
      <alignment horizontal="center" vertical="center"/>
      <protection hidden="1"/>
    </xf>
    <xf numFmtId="0" fontId="97" fillId="0" borderId="56" xfId="0" applyFont="1" applyBorder="1" applyAlignment="1" applyProtection="1">
      <alignment horizontal="center" vertical="center"/>
      <protection hidden="1"/>
    </xf>
    <xf numFmtId="196" fontId="97" fillId="0" borderId="11" xfId="0" applyNumberFormat="1" applyFont="1" applyBorder="1" applyAlignment="1" applyProtection="1">
      <alignment horizontal="right" vertical="center"/>
      <protection hidden="1"/>
    </xf>
    <xf numFmtId="1" fontId="97" fillId="63" borderId="40" xfId="0" applyNumberFormat="1" applyFont="1" applyFill="1" applyBorder="1" applyAlignment="1" applyProtection="1">
      <alignment horizontal="center" vertical="center"/>
      <protection locked="0" hidden="1"/>
    </xf>
    <xf numFmtId="46" fontId="97" fillId="0" borderId="53" xfId="0" applyNumberFormat="1" applyFont="1" applyBorder="1" applyAlignment="1" applyProtection="1">
      <alignment vertical="center"/>
      <protection hidden="1"/>
    </xf>
    <xf numFmtId="46" fontId="97" fillId="0" borderId="11" xfId="0" applyNumberFormat="1" applyFont="1" applyBorder="1" applyAlignment="1" applyProtection="1">
      <alignment vertical="center"/>
      <protection hidden="1"/>
    </xf>
    <xf numFmtId="0" fontId="97" fillId="61" borderId="52" xfId="53" applyFont="1" applyFill="1" applyBorder="1" applyAlignment="1" applyProtection="1">
      <alignment vertical="center"/>
      <protection hidden="1"/>
    </xf>
    <xf numFmtId="0" fontId="97" fillId="0" borderId="52" xfId="53" applyFont="1" applyBorder="1" applyAlignment="1" applyProtection="1">
      <alignment vertical="center" wrapText="1"/>
      <protection hidden="1"/>
    </xf>
    <xf numFmtId="0" fontId="97" fillId="0" borderId="53" xfId="55" applyFont="1" applyBorder="1" applyAlignment="1" applyProtection="1">
      <alignment horizontal="center" vertical="center" wrapText="1"/>
      <protection hidden="1"/>
    </xf>
    <xf numFmtId="0" fontId="97" fillId="0" borderId="0" xfId="53" applyFont="1" applyAlignment="1" applyProtection="1">
      <alignment vertical="center"/>
      <protection hidden="1"/>
    </xf>
    <xf numFmtId="196" fontId="97" fillId="0" borderId="64" xfId="0" applyNumberFormat="1" applyFont="1" applyBorder="1" applyAlignment="1" applyProtection="1">
      <alignment horizontal="center" vertical="center"/>
      <protection hidden="1"/>
    </xf>
    <xf numFmtId="0" fontId="97" fillId="0" borderId="10" xfId="0" applyFont="1" applyBorder="1" applyAlignment="1" applyProtection="1">
      <alignment horizontal="center" vertical="center"/>
      <protection hidden="1"/>
    </xf>
    <xf numFmtId="0" fontId="97" fillId="0" borderId="2" xfId="0" applyFont="1" applyBorder="1" applyAlignment="1" applyProtection="1">
      <alignment horizontal="center" vertical="center"/>
      <protection hidden="1"/>
    </xf>
    <xf numFmtId="0" fontId="97" fillId="0" borderId="52" xfId="0" applyFont="1" applyBorder="1" applyAlignment="1" applyProtection="1">
      <alignment vertical="center" wrapText="1"/>
      <protection hidden="1"/>
    </xf>
    <xf numFmtId="0" fontId="9" fillId="0" borderId="2" xfId="0" applyFont="1" applyBorder="1" applyAlignment="1" applyProtection="1">
      <alignment horizontal="left" vertical="center" wrapText="1"/>
      <protection hidden="1"/>
    </xf>
    <xf numFmtId="0" fontId="9" fillId="0" borderId="0" xfId="0" applyFont="1" applyAlignment="1" applyProtection="1">
      <alignment horizontal="left" vertical="center" wrapText="1"/>
      <protection hidden="1"/>
    </xf>
    <xf numFmtId="166" fontId="9" fillId="0" borderId="0" xfId="0" applyNumberFormat="1" applyFont="1" applyAlignment="1" applyProtection="1">
      <alignment horizontal="left" vertical="center" wrapText="1"/>
      <protection hidden="1"/>
    </xf>
    <xf numFmtId="0" fontId="9" fillId="0" borderId="0" xfId="0" applyFont="1" applyAlignment="1" applyProtection="1">
      <alignment horizontal="center" vertical="center" wrapText="1"/>
      <protection hidden="1"/>
    </xf>
    <xf numFmtId="0" fontId="11" fillId="29" borderId="10" xfId="0" applyFont="1" applyFill="1" applyBorder="1" applyAlignment="1" applyProtection="1">
      <alignment horizontal="center"/>
      <protection hidden="1"/>
    </xf>
    <xf numFmtId="0" fontId="10" fillId="29" borderId="52" xfId="53" applyFont="1" applyFill="1" applyBorder="1" applyAlignment="1" applyProtection="1">
      <alignment vertical="center" wrapText="1"/>
      <protection hidden="1"/>
    </xf>
    <xf numFmtId="0" fontId="11" fillId="23" borderId="63" xfId="0" applyFont="1" applyFill="1" applyBorder="1" applyProtection="1">
      <protection hidden="1"/>
    </xf>
    <xf numFmtId="0" fontId="0" fillId="23" borderId="0" xfId="0" applyFill="1" applyProtection="1">
      <protection hidden="1"/>
    </xf>
    <xf numFmtId="0" fontId="103" fillId="23" borderId="0" xfId="0" applyFont="1" applyFill="1" applyProtection="1">
      <protection hidden="1"/>
    </xf>
    <xf numFmtId="0" fontId="11" fillId="0" borderId="57" xfId="53" applyFont="1" applyBorder="1" applyAlignment="1" applyProtection="1">
      <alignment vertical="center"/>
      <protection hidden="1"/>
    </xf>
    <xf numFmtId="0" fontId="100" fillId="61" borderId="52" xfId="0" applyFont="1" applyFill="1" applyBorder="1" applyAlignment="1" applyProtection="1">
      <alignment vertical="center" wrapText="1"/>
      <protection hidden="1"/>
    </xf>
    <xf numFmtId="0" fontId="100" fillId="61" borderId="52" xfId="53" applyFont="1" applyFill="1" applyBorder="1" applyAlignment="1" applyProtection="1">
      <alignment vertical="center" wrapText="1"/>
      <protection hidden="1"/>
    </xf>
    <xf numFmtId="0" fontId="97" fillId="29" borderId="52" xfId="53" applyFont="1" applyFill="1" applyBorder="1" applyAlignment="1" applyProtection="1">
      <alignment vertical="center"/>
      <protection hidden="1"/>
    </xf>
    <xf numFmtId="49" fontId="11" fillId="64" borderId="61" xfId="0" applyNumberFormat="1" applyFont="1" applyFill="1" applyBorder="1" applyAlignment="1" applyProtection="1">
      <alignment horizontal="center" vertical="center" wrapText="1"/>
      <protection hidden="1"/>
    </xf>
    <xf numFmtId="1" fontId="10" fillId="64" borderId="60" xfId="0" applyNumberFormat="1" applyFont="1" applyFill="1" applyBorder="1" applyAlignment="1" applyProtection="1">
      <alignment horizontal="center" vertical="center"/>
      <protection hidden="1"/>
    </xf>
    <xf numFmtId="0" fontId="23" fillId="0" borderId="0" xfId="41" applyProtection="1">
      <protection hidden="1"/>
    </xf>
    <xf numFmtId="0" fontId="11" fillId="0" borderId="67" xfId="0" applyFont="1" applyBorder="1" applyProtection="1">
      <protection hidden="1"/>
    </xf>
    <xf numFmtId="0" fontId="10" fillId="0" borderId="57" xfId="0" applyFont="1" applyBorder="1" applyAlignment="1" applyProtection="1">
      <alignment horizontal="right"/>
      <protection hidden="1"/>
    </xf>
    <xf numFmtId="46" fontId="10" fillId="0" borderId="58" xfId="0" applyNumberFormat="1" applyFont="1" applyBorder="1" applyProtection="1">
      <protection hidden="1"/>
    </xf>
    <xf numFmtId="0" fontId="11" fillId="0" borderId="67" xfId="53" applyFont="1" applyBorder="1" applyAlignment="1" applyProtection="1">
      <alignment vertical="center"/>
      <protection hidden="1"/>
    </xf>
    <xf numFmtId="0" fontId="10" fillId="0" borderId="67" xfId="0" applyFont="1" applyBorder="1" applyProtection="1">
      <protection hidden="1"/>
    </xf>
    <xf numFmtId="0" fontId="10" fillId="0" borderId="67" xfId="0" applyFont="1" applyBorder="1" applyAlignment="1" applyProtection="1">
      <alignment horizontal="right"/>
      <protection hidden="1"/>
    </xf>
    <xf numFmtId="0" fontId="11" fillId="0" borderId="58" xfId="53" applyFont="1" applyBorder="1" applyAlignment="1" applyProtection="1">
      <alignment vertical="center"/>
      <protection hidden="1"/>
    </xf>
    <xf numFmtId="0" fontId="9" fillId="0" borderId="0" xfId="148" applyProtection="1">
      <protection hidden="1"/>
    </xf>
    <xf numFmtId="0" fontId="9" fillId="0" borderId="0" xfId="148" applyAlignment="1" applyProtection="1">
      <alignment vertical="center"/>
      <protection hidden="1"/>
    </xf>
    <xf numFmtId="0" fontId="104" fillId="0" borderId="0" xfId="147" applyFont="1" applyAlignment="1" applyProtection="1">
      <alignment vertical="center" wrapText="1"/>
      <protection hidden="1"/>
    </xf>
    <xf numFmtId="171" fontId="11" fillId="0" borderId="0" xfId="148" applyNumberFormat="1" applyFont="1" applyAlignment="1" applyProtection="1">
      <alignment vertical="center"/>
      <protection hidden="1"/>
    </xf>
    <xf numFmtId="175" fontId="11" fillId="0" borderId="0" xfId="149" applyNumberFormat="1" applyFont="1" applyAlignment="1" applyProtection="1">
      <alignment horizontal="center" vertical="center"/>
      <protection hidden="1"/>
    </xf>
    <xf numFmtId="0" fontId="11" fillId="0" borderId="0" xfId="148" applyFont="1" applyAlignment="1" applyProtection="1">
      <alignment vertical="center"/>
      <protection hidden="1"/>
    </xf>
    <xf numFmtId="0" fontId="111" fillId="0" borderId="0" xfId="150" applyAlignment="1" applyProtection="1">
      <alignment horizontal="justify" wrapText="1"/>
      <protection hidden="1"/>
    </xf>
    <xf numFmtId="0" fontId="10" fillId="0" borderId="0" xfId="148" applyFont="1" applyProtection="1">
      <protection hidden="1"/>
    </xf>
    <xf numFmtId="171" fontId="11" fillId="0" borderId="0" xfId="148" applyNumberFormat="1" applyFont="1" applyProtection="1">
      <protection hidden="1"/>
    </xf>
    <xf numFmtId="175" fontId="11" fillId="0" borderId="0" xfId="149" applyNumberFormat="1" applyFont="1" applyAlignment="1" applyProtection="1">
      <alignment horizontal="center"/>
      <protection hidden="1"/>
    </xf>
    <xf numFmtId="0" fontId="11" fillId="0" borderId="0" xfId="148" applyFont="1" applyProtection="1">
      <protection hidden="1"/>
    </xf>
    <xf numFmtId="0" fontId="10" fillId="29" borderId="41" xfId="150" applyFont="1" applyFill="1" applyBorder="1" applyProtection="1">
      <protection hidden="1"/>
    </xf>
    <xf numFmtId="164" fontId="10" fillId="29" borderId="68" xfId="150" applyNumberFormat="1" applyFont="1" applyFill="1" applyBorder="1" applyAlignment="1" applyProtection="1">
      <alignment horizontal="center"/>
      <protection hidden="1"/>
    </xf>
    <xf numFmtId="0" fontId="10" fillId="29" borderId="41" xfId="150" applyFont="1" applyFill="1" applyBorder="1" applyAlignment="1" applyProtection="1">
      <alignment horizontal="center"/>
      <protection hidden="1"/>
    </xf>
    <xf numFmtId="0" fontId="11" fillId="29" borderId="42" xfId="150" applyFont="1" applyFill="1" applyBorder="1" applyProtection="1">
      <protection hidden="1"/>
    </xf>
    <xf numFmtId="0" fontId="11" fillId="23" borderId="64" xfId="150" applyFont="1" applyFill="1" applyBorder="1" applyProtection="1">
      <protection hidden="1"/>
    </xf>
    <xf numFmtId="0" fontId="11" fillId="0" borderId="2" xfId="150" applyFont="1" applyBorder="1" applyProtection="1">
      <protection hidden="1"/>
    </xf>
    <xf numFmtId="0" fontId="11" fillId="0" borderId="0" xfId="150" applyFont="1" applyProtection="1">
      <protection hidden="1"/>
    </xf>
    <xf numFmtId="0" fontId="10" fillId="29" borderId="2" xfId="150" applyFont="1" applyFill="1" applyBorder="1" applyProtection="1">
      <protection hidden="1"/>
    </xf>
    <xf numFmtId="0" fontId="10" fillId="29" borderId="0" xfId="150" applyFont="1" applyFill="1" applyProtection="1">
      <protection hidden="1"/>
    </xf>
    <xf numFmtId="164" fontId="10" fillId="29" borderId="9" xfId="150" applyNumberFormat="1" applyFont="1" applyFill="1" applyBorder="1" applyAlignment="1" applyProtection="1">
      <alignment horizontal="center"/>
      <protection hidden="1"/>
    </xf>
    <xf numFmtId="169" fontId="11" fillId="29" borderId="0" xfId="150" applyNumberFormat="1" applyFont="1" applyFill="1" applyAlignment="1" applyProtection="1">
      <alignment horizontal="center"/>
      <protection hidden="1"/>
    </xf>
    <xf numFmtId="0" fontId="11" fillId="29" borderId="0" xfId="150" applyFont="1" applyFill="1" applyProtection="1">
      <protection hidden="1"/>
    </xf>
    <xf numFmtId="0" fontId="11" fillId="29" borderId="10" xfId="150" applyFont="1" applyFill="1" applyBorder="1" applyProtection="1">
      <protection hidden="1"/>
    </xf>
    <xf numFmtId="0" fontId="11" fillId="23" borderId="2" xfId="150" applyFont="1" applyFill="1" applyBorder="1" applyProtection="1">
      <protection hidden="1"/>
    </xf>
    <xf numFmtId="189" fontId="10" fillId="29" borderId="2" xfId="150" applyNumberFormat="1" applyFont="1" applyFill="1" applyBorder="1" applyAlignment="1" applyProtection="1">
      <alignment horizontal="left"/>
      <protection hidden="1"/>
    </xf>
    <xf numFmtId="0" fontId="11" fillId="29" borderId="0" xfId="150" quotePrefix="1" applyFont="1" applyFill="1" applyAlignment="1" applyProtection="1">
      <alignment horizontal="left"/>
      <protection hidden="1"/>
    </xf>
    <xf numFmtId="0" fontId="11" fillId="29" borderId="2" xfId="150" applyFont="1" applyFill="1" applyBorder="1" applyProtection="1">
      <protection hidden="1"/>
    </xf>
    <xf numFmtId="0" fontId="11" fillId="29" borderId="0" xfId="150" applyFont="1" applyFill="1" applyAlignment="1" applyProtection="1">
      <alignment horizontal="center"/>
      <protection hidden="1"/>
    </xf>
    <xf numFmtId="0" fontId="11" fillId="29" borderId="9" xfId="150" applyFont="1" applyFill="1" applyBorder="1" applyProtection="1">
      <protection hidden="1"/>
    </xf>
    <xf numFmtId="170" fontId="11" fillId="29" borderId="0" xfId="150" applyNumberFormat="1" applyFont="1" applyFill="1" applyAlignment="1" applyProtection="1">
      <alignment horizontal="center"/>
      <protection hidden="1"/>
    </xf>
    <xf numFmtId="0" fontId="11" fillId="29" borderId="0" xfId="150" applyFont="1" applyFill="1" applyAlignment="1" applyProtection="1">
      <alignment horizontal="center" wrapText="1"/>
      <protection hidden="1"/>
    </xf>
    <xf numFmtId="0" fontId="11" fillId="29" borderId="10" xfId="150" applyFont="1" applyFill="1" applyBorder="1" applyAlignment="1" applyProtection="1">
      <alignment wrapText="1"/>
      <protection hidden="1"/>
    </xf>
    <xf numFmtId="0" fontId="11" fillId="29" borderId="56" xfId="150" applyFont="1" applyFill="1" applyBorder="1" applyProtection="1">
      <protection hidden="1"/>
    </xf>
    <xf numFmtId="0" fontId="11" fillId="29" borderId="55" xfId="150" applyFont="1" applyFill="1" applyBorder="1" applyProtection="1">
      <protection hidden="1"/>
    </xf>
    <xf numFmtId="0" fontId="11" fillId="29" borderId="17" xfId="150" applyFont="1" applyFill="1" applyBorder="1" applyProtection="1">
      <protection hidden="1"/>
    </xf>
    <xf numFmtId="0" fontId="11" fillId="29" borderId="54" xfId="150" applyFont="1" applyFill="1" applyBorder="1" applyProtection="1">
      <protection hidden="1"/>
    </xf>
    <xf numFmtId="0" fontId="111" fillId="0" borderId="0" xfId="150" applyAlignment="1" applyProtection="1">
      <alignment vertical="center" wrapText="1"/>
      <protection hidden="1"/>
    </xf>
    <xf numFmtId="170" fontId="11" fillId="0" borderId="2" xfId="150" applyNumberFormat="1" applyFont="1" applyBorder="1" applyAlignment="1" applyProtection="1">
      <alignment horizontal="center" vertical="center"/>
      <protection hidden="1"/>
    </xf>
    <xf numFmtId="49" fontId="11" fillId="0" borderId="61" xfId="150" applyNumberFormat="1" applyFont="1" applyBorder="1" applyAlignment="1" applyProtection="1">
      <alignment horizontal="center" vertical="center" wrapText="1"/>
      <protection hidden="1"/>
    </xf>
    <xf numFmtId="0" fontId="11" fillId="0" borderId="10" xfId="150" applyFont="1" applyBorder="1" applyAlignment="1" applyProtection="1">
      <alignment horizontal="center" vertical="center"/>
      <protection hidden="1"/>
    </xf>
    <xf numFmtId="0" fontId="11" fillId="0" borderId="1" xfId="150" applyFont="1" applyBorder="1" applyAlignment="1" applyProtection="1">
      <alignment horizontal="center" vertical="center"/>
      <protection hidden="1"/>
    </xf>
    <xf numFmtId="170" fontId="11" fillId="0" borderId="56" xfId="150" applyNumberFormat="1" applyFont="1" applyBorder="1" applyAlignment="1" applyProtection="1">
      <alignment horizontal="center" vertical="center"/>
      <protection hidden="1"/>
    </xf>
    <xf numFmtId="1" fontId="11" fillId="0" borderId="61" xfId="150" applyNumberFormat="1" applyFont="1" applyBorder="1" applyAlignment="1" applyProtection="1">
      <alignment horizontal="center" vertical="center"/>
      <protection hidden="1"/>
    </xf>
    <xf numFmtId="0" fontId="11" fillId="0" borderId="54" xfId="150" applyFont="1" applyBorder="1" applyAlignment="1" applyProtection="1">
      <alignment horizontal="center" vertical="center"/>
      <protection hidden="1"/>
    </xf>
    <xf numFmtId="0" fontId="11" fillId="0" borderId="56" xfId="150" applyFont="1" applyBorder="1" applyAlignment="1" applyProtection="1">
      <alignment horizontal="center" vertical="center"/>
      <protection hidden="1"/>
    </xf>
    <xf numFmtId="0" fontId="11" fillId="0" borderId="58" xfId="150" applyFont="1" applyBorder="1" applyAlignment="1" applyProtection="1">
      <alignment horizontal="center" vertical="center"/>
      <protection hidden="1"/>
    </xf>
    <xf numFmtId="170" fontId="11" fillId="0" borderId="67" xfId="150" applyNumberFormat="1" applyFont="1" applyBorder="1" applyAlignment="1" applyProtection="1">
      <alignment vertical="center"/>
      <protection hidden="1"/>
    </xf>
    <xf numFmtId="46" fontId="11" fillId="0" borderId="58" xfId="150" applyNumberFormat="1" applyFont="1" applyBorder="1" applyAlignment="1" applyProtection="1">
      <alignment vertical="center"/>
      <protection hidden="1"/>
    </xf>
    <xf numFmtId="46" fontId="11" fillId="0" borderId="67" xfId="150" applyNumberFormat="1" applyFont="1" applyBorder="1" applyAlignment="1" applyProtection="1">
      <alignment vertical="center"/>
      <protection hidden="1"/>
    </xf>
    <xf numFmtId="0" fontId="11" fillId="0" borderId="0" xfId="150" applyFont="1" applyAlignment="1" applyProtection="1">
      <alignment horizontal="center" vertical="center"/>
      <protection hidden="1"/>
    </xf>
    <xf numFmtId="170" fontId="11" fillId="0" borderId="0" xfId="150" applyNumberFormat="1" applyFont="1" applyAlignment="1" applyProtection="1">
      <alignment vertical="center"/>
      <protection hidden="1"/>
    </xf>
    <xf numFmtId="1" fontId="11" fillId="0" borderId="0" xfId="150" applyNumberFormat="1" applyFont="1" applyAlignment="1" applyProtection="1">
      <alignment horizontal="center" vertical="center"/>
      <protection hidden="1"/>
    </xf>
    <xf numFmtId="46" fontId="11" fillId="0" borderId="0" xfId="150" applyNumberFormat="1" applyFont="1" applyAlignment="1" applyProtection="1">
      <alignment vertical="center"/>
      <protection hidden="1"/>
    </xf>
    <xf numFmtId="1" fontId="11" fillId="0" borderId="56" xfId="150" applyNumberFormat="1" applyFont="1" applyBorder="1" applyAlignment="1" applyProtection="1">
      <alignment vertical="center"/>
      <protection hidden="1"/>
    </xf>
    <xf numFmtId="0" fontId="10" fillId="0" borderId="57" xfId="150" applyFont="1" applyBorder="1" applyAlignment="1" applyProtection="1">
      <alignment horizontal="right" vertical="center"/>
      <protection hidden="1"/>
    </xf>
    <xf numFmtId="46" fontId="10" fillId="0" borderId="57" xfId="150" applyNumberFormat="1" applyFont="1" applyBorder="1" applyAlignment="1" applyProtection="1">
      <alignment vertical="center"/>
      <protection hidden="1"/>
    </xf>
    <xf numFmtId="0" fontId="11" fillId="0" borderId="0" xfId="148" applyFont="1" applyAlignment="1" applyProtection="1">
      <alignment horizontal="justify" wrapText="1"/>
      <protection hidden="1"/>
    </xf>
    <xf numFmtId="0" fontId="11" fillId="0" borderId="0" xfId="150" applyFont="1" applyAlignment="1" applyProtection="1">
      <alignment horizontal="justify" wrapText="1"/>
      <protection hidden="1"/>
    </xf>
    <xf numFmtId="0" fontId="32" fillId="0" borderId="0" xfId="150" applyFont="1" applyAlignment="1" applyProtection="1">
      <alignment wrapText="1"/>
      <protection hidden="1"/>
    </xf>
    <xf numFmtId="0" fontId="104" fillId="0" borderId="0" xfId="150" applyFont="1" applyAlignment="1" applyProtection="1">
      <alignment vertical="center"/>
      <protection hidden="1"/>
    </xf>
    <xf numFmtId="0" fontId="107" fillId="0" borderId="0" xfId="150" applyFont="1" applyAlignment="1" applyProtection="1">
      <alignment horizontal="left" vertical="center"/>
      <protection hidden="1"/>
    </xf>
    <xf numFmtId="0" fontId="111" fillId="0" borderId="0" xfId="150" applyProtection="1">
      <protection hidden="1"/>
    </xf>
    <xf numFmtId="0" fontId="26" fillId="0" borderId="0" xfId="150" applyFont="1" applyAlignment="1" applyProtection="1">
      <alignment vertical="center" wrapText="1"/>
      <protection hidden="1"/>
    </xf>
    <xf numFmtId="0" fontId="102" fillId="0" borderId="0" xfId="150" applyFont="1" applyAlignment="1" applyProtection="1">
      <alignment horizontal="center" vertical="center"/>
      <protection hidden="1"/>
    </xf>
    <xf numFmtId="186" fontId="56" fillId="0" borderId="0" xfId="150" applyNumberFormat="1" applyFont="1" applyAlignment="1" applyProtection="1">
      <alignment horizontal="center" vertical="center" wrapText="1"/>
      <protection hidden="1"/>
    </xf>
    <xf numFmtId="0" fontId="26" fillId="0" borderId="0" xfId="150" applyFont="1" applyAlignment="1" applyProtection="1">
      <alignment vertical="top" wrapText="1"/>
      <protection hidden="1"/>
    </xf>
    <xf numFmtId="0" fontId="111" fillId="0" borderId="0" xfId="150" applyAlignment="1" applyProtection="1">
      <alignment vertical="top" wrapText="1"/>
      <protection hidden="1"/>
    </xf>
    <xf numFmtId="0" fontId="9" fillId="0" borderId="0" xfId="150" applyFont="1" applyAlignment="1" applyProtection="1">
      <alignment wrapText="1"/>
      <protection hidden="1"/>
    </xf>
    <xf numFmtId="0" fontId="50" fillId="25" borderId="13" xfId="150" applyFont="1" applyFill="1" applyBorder="1" applyAlignment="1" applyProtection="1">
      <alignment wrapText="1"/>
      <protection locked="0" hidden="1"/>
    </xf>
    <xf numFmtId="0" fontId="28" fillId="0" borderId="0" xfId="150" applyFont="1" applyAlignment="1" applyProtection="1">
      <alignment wrapText="1"/>
      <protection hidden="1"/>
    </xf>
    <xf numFmtId="0" fontId="9" fillId="0" borderId="35" xfId="150" applyFont="1" applyBorder="1" applyAlignment="1" applyProtection="1">
      <alignment wrapText="1"/>
      <protection hidden="1"/>
    </xf>
    <xf numFmtId="0" fontId="9" fillId="0" borderId="59" xfId="150" applyFont="1" applyBorder="1" applyAlignment="1" applyProtection="1">
      <alignment wrapText="1"/>
      <protection hidden="1"/>
    </xf>
    <xf numFmtId="0" fontId="25" fillId="23" borderId="27" xfId="150" applyFont="1" applyFill="1" applyBorder="1" applyAlignment="1" applyProtection="1">
      <alignment horizontal="left" vertical="center" wrapText="1" indent="1"/>
      <protection hidden="1"/>
    </xf>
    <xf numFmtId="0" fontId="25" fillId="23" borderId="37" xfId="150" applyFont="1" applyFill="1" applyBorder="1" applyAlignment="1" applyProtection="1">
      <alignment horizontal="left" vertical="center" wrapText="1" indent="1"/>
      <protection hidden="1"/>
    </xf>
    <xf numFmtId="0" fontId="25" fillId="23" borderId="36" xfId="150" applyFont="1" applyFill="1" applyBorder="1" applyAlignment="1" applyProtection="1">
      <alignment horizontal="left" vertical="center" wrapText="1" indent="1"/>
      <protection hidden="1"/>
    </xf>
    <xf numFmtId="0" fontId="24" fillId="23" borderId="27" xfId="150" applyFont="1" applyFill="1" applyBorder="1" applyProtection="1">
      <protection hidden="1"/>
    </xf>
    <xf numFmtId="0" fontId="9" fillId="23" borderId="37" xfId="150" applyFont="1" applyFill="1" applyBorder="1" applyAlignment="1" applyProtection="1">
      <alignment wrapText="1"/>
      <protection hidden="1"/>
    </xf>
    <xf numFmtId="0" fontId="9" fillId="0" borderId="0" xfId="150" applyFont="1" applyAlignment="1" applyProtection="1">
      <alignment vertical="center" wrapText="1"/>
      <protection hidden="1"/>
    </xf>
    <xf numFmtId="0" fontId="24" fillId="23" borderId="35" xfId="150" applyFont="1" applyFill="1" applyBorder="1" applyProtection="1">
      <protection hidden="1"/>
    </xf>
    <xf numFmtId="0" fontId="50" fillId="23" borderId="0" xfId="0" applyFont="1" applyFill="1" applyProtection="1">
      <protection hidden="1"/>
    </xf>
    <xf numFmtId="0" fontId="0" fillId="0" borderId="57" xfId="0" applyBorder="1" applyAlignment="1" applyProtection="1">
      <alignment vertical="center"/>
      <protection hidden="1"/>
    </xf>
    <xf numFmtId="168" fontId="11" fillId="0" borderId="0" xfId="152" applyNumberFormat="1" applyFont="1" applyProtection="1">
      <protection hidden="1"/>
    </xf>
    <xf numFmtId="0" fontId="11" fillId="0" borderId="0" xfId="152" applyFont="1" applyAlignment="1" applyProtection="1">
      <alignment horizontal="right"/>
      <protection hidden="1"/>
    </xf>
    <xf numFmtId="0" fontId="11" fillId="0" borderId="0" xfId="152" applyFont="1" applyProtection="1">
      <protection hidden="1"/>
    </xf>
    <xf numFmtId="0" fontId="11" fillId="23" borderId="0" xfId="0" applyFont="1" applyFill="1" applyProtection="1">
      <protection hidden="1"/>
    </xf>
    <xf numFmtId="0" fontId="11" fillId="0" borderId="41" xfId="0" applyFont="1" applyBorder="1" applyAlignment="1" applyProtection="1">
      <alignment horizontal="center" vertical="center" wrapText="1"/>
      <protection hidden="1"/>
    </xf>
    <xf numFmtId="0" fontId="103" fillId="0" borderId="0" xfId="0" applyFont="1" applyProtection="1">
      <protection hidden="1"/>
    </xf>
    <xf numFmtId="0" fontId="103" fillId="0" borderId="0" xfId="0" applyFont="1" applyAlignment="1" applyProtection="1">
      <alignment horizontal="center"/>
      <protection hidden="1"/>
    </xf>
    <xf numFmtId="0" fontId="103" fillId="0" borderId="2" xfId="0" applyFont="1" applyBorder="1" applyProtection="1">
      <protection hidden="1"/>
    </xf>
    <xf numFmtId="166" fontId="103" fillId="0" borderId="0" xfId="0" applyNumberFormat="1" applyFont="1" applyProtection="1">
      <protection hidden="1"/>
    </xf>
    <xf numFmtId="0" fontId="27" fillId="0" borderId="2" xfId="0" applyFont="1" applyBorder="1" applyAlignment="1" applyProtection="1">
      <alignment vertical="center" wrapText="1"/>
      <protection hidden="1"/>
    </xf>
    <xf numFmtId="177" fontId="27" fillId="0" borderId="0" xfId="0" applyNumberFormat="1" applyFont="1" applyAlignment="1" applyProtection="1">
      <alignment horizontal="center" vertical="center"/>
      <protection hidden="1"/>
    </xf>
    <xf numFmtId="0" fontId="25" fillId="23" borderId="4" xfId="38" applyFont="1" applyFill="1" applyBorder="1" applyAlignment="1" applyProtection="1">
      <alignment horizontal="left" vertical="center" wrapText="1" indent="2"/>
      <protection hidden="1"/>
    </xf>
    <xf numFmtId="0" fontId="24" fillId="23" borderId="4" xfId="38" applyFont="1" applyFill="1" applyBorder="1" applyAlignment="1" applyProtection="1">
      <alignment horizontal="left" vertical="center" wrapText="1" indent="2"/>
      <protection hidden="1"/>
    </xf>
    <xf numFmtId="0" fontId="14" fillId="23" borderId="4" xfId="38" applyFont="1" applyFill="1" applyBorder="1" applyAlignment="1" applyProtection="1">
      <alignment horizontal="left" vertical="center" wrapText="1" indent="2"/>
      <protection hidden="1"/>
    </xf>
    <xf numFmtId="0" fontId="17" fillId="23" borderId="27" xfId="38" applyFont="1" applyFill="1" applyBorder="1" applyProtection="1">
      <protection hidden="1"/>
    </xf>
    <xf numFmtId="0" fontId="14" fillId="23" borderId="37" xfId="38" applyFont="1" applyFill="1" applyBorder="1" applyAlignment="1" applyProtection="1">
      <alignment horizontal="left" vertical="center" wrapText="1" indent="1"/>
      <protection hidden="1"/>
    </xf>
    <xf numFmtId="0" fontId="17" fillId="23" borderId="2" xfId="38" applyFont="1" applyFill="1" applyBorder="1" applyProtection="1">
      <protection hidden="1"/>
    </xf>
    <xf numFmtId="0" fontId="14" fillId="23" borderId="10" xfId="38" applyFont="1" applyFill="1" applyBorder="1" applyAlignment="1" applyProtection="1">
      <alignment horizontal="left" vertical="center" wrapText="1" indent="1"/>
      <protection hidden="1"/>
    </xf>
    <xf numFmtId="0" fontId="14" fillId="23" borderId="56" xfId="38" applyFont="1" applyFill="1" applyBorder="1" applyAlignment="1" applyProtection="1">
      <alignment horizontal="left" vertical="center" wrapText="1" indent="2"/>
      <protection hidden="1"/>
    </xf>
    <xf numFmtId="171" fontId="10" fillId="2" borderId="74" xfId="0" applyNumberFormat="1" applyFont="1" applyFill="1" applyBorder="1" applyAlignment="1" applyProtection="1">
      <alignment horizontal="right"/>
      <protection hidden="1"/>
    </xf>
    <xf numFmtId="171" fontId="10" fillId="0" borderId="74" xfId="0" applyNumberFormat="1" applyFont="1" applyBorder="1" applyProtection="1">
      <protection hidden="1"/>
    </xf>
    <xf numFmtId="171" fontId="11" fillId="0" borderId="0" xfId="152" applyNumberFormat="1" applyFont="1" applyProtection="1">
      <protection hidden="1"/>
    </xf>
    <xf numFmtId="2" fontId="121" fillId="0" borderId="0" xfId="56" applyNumberFormat="1" applyFont="1" applyAlignment="1" applyProtection="1">
      <alignment horizontal="right"/>
      <protection hidden="1"/>
    </xf>
    <xf numFmtId="2" fontId="121" fillId="0" borderId="0" xfId="56" applyNumberFormat="1" applyFont="1" applyProtection="1">
      <protection hidden="1"/>
    </xf>
    <xf numFmtId="2" fontId="11" fillId="23" borderId="0" xfId="0" applyNumberFormat="1" applyFont="1" applyFill="1" applyProtection="1">
      <protection hidden="1"/>
    </xf>
    <xf numFmtId="2" fontId="68" fillId="0" borderId="55" xfId="56" applyNumberFormat="1" applyFont="1" applyBorder="1" applyAlignment="1" applyProtection="1">
      <alignment horizontal="right"/>
      <protection hidden="1"/>
    </xf>
    <xf numFmtId="2" fontId="68" fillId="0" borderId="55" xfId="56" applyNumberFormat="1" applyFont="1" applyBorder="1" applyProtection="1">
      <protection hidden="1"/>
    </xf>
    <xf numFmtId="2" fontId="68" fillId="30" borderId="67" xfId="56" applyNumberFormat="1" applyFont="1" applyFill="1" applyBorder="1" applyProtection="1">
      <protection hidden="1"/>
    </xf>
    <xf numFmtId="2" fontId="71" fillId="30" borderId="58" xfId="57" applyNumberFormat="1" applyFill="1" applyBorder="1" applyProtection="1">
      <protection hidden="1"/>
    </xf>
    <xf numFmtId="2" fontId="121" fillId="0" borderId="55" xfId="56" applyNumberFormat="1" applyFont="1" applyBorder="1" applyAlignment="1" applyProtection="1">
      <alignment horizontal="right"/>
      <protection hidden="1"/>
    </xf>
    <xf numFmtId="2" fontId="121" fillId="0" borderId="55" xfId="56" applyNumberFormat="1" applyFont="1" applyBorder="1" applyProtection="1">
      <protection hidden="1"/>
    </xf>
    <xf numFmtId="2" fontId="122" fillId="0" borderId="0" xfId="56" applyNumberFormat="1" applyFont="1" applyAlignment="1" applyProtection="1">
      <alignment horizontal="right"/>
      <protection hidden="1"/>
    </xf>
    <xf numFmtId="2" fontId="122" fillId="0" borderId="0" xfId="56" applyNumberFormat="1" applyFont="1" applyProtection="1">
      <protection hidden="1"/>
    </xf>
    <xf numFmtId="2" fontId="121" fillId="30" borderId="67" xfId="56" applyNumberFormat="1" applyFont="1" applyFill="1" applyBorder="1" applyProtection="1">
      <protection hidden="1"/>
    </xf>
    <xf numFmtId="2" fontId="123" fillId="30" borderId="58" xfId="57" applyNumberFormat="1" applyFont="1" applyFill="1" applyBorder="1" applyProtection="1">
      <protection hidden="1"/>
    </xf>
    <xf numFmtId="2" fontId="124" fillId="0" borderId="0" xfId="56" applyNumberFormat="1" applyFont="1" applyProtection="1">
      <protection hidden="1"/>
    </xf>
    <xf numFmtId="2" fontId="125" fillId="0" borderId="0" xfId="56" applyNumberFormat="1" applyFont="1" applyProtection="1">
      <protection hidden="1"/>
    </xf>
    <xf numFmtId="2" fontId="127" fillId="0" borderId="0" xfId="56" applyNumberFormat="1" applyFont="1" applyProtection="1">
      <protection hidden="1"/>
    </xf>
    <xf numFmtId="0" fontId="10" fillId="29" borderId="64" xfId="150" applyFont="1" applyFill="1" applyBorder="1" applyAlignment="1" applyProtection="1">
      <alignment horizontal="left"/>
      <protection hidden="1"/>
    </xf>
    <xf numFmtId="1" fontId="10" fillId="29" borderId="74" xfId="150" applyNumberFormat="1" applyFont="1" applyFill="1" applyBorder="1" applyAlignment="1" applyProtection="1">
      <alignment horizontal="center" vertical="center"/>
      <protection hidden="1"/>
    </xf>
    <xf numFmtId="0" fontId="10" fillId="28" borderId="74" xfId="53" applyFont="1" applyFill="1" applyBorder="1" applyAlignment="1" applyProtection="1">
      <alignment vertical="center"/>
      <protection hidden="1"/>
    </xf>
    <xf numFmtId="0" fontId="11" fillId="0" borderId="74" xfId="53" applyFont="1" applyBorder="1" applyAlignment="1" applyProtection="1">
      <alignment vertical="center"/>
      <protection hidden="1"/>
    </xf>
    <xf numFmtId="1" fontId="11" fillId="67" borderId="75" xfId="150" applyNumberFormat="1" applyFont="1" applyFill="1" applyBorder="1" applyAlignment="1" applyProtection="1">
      <alignment horizontal="center" vertical="center"/>
      <protection hidden="1"/>
    </xf>
    <xf numFmtId="0" fontId="11" fillId="28" borderId="74" xfId="53" applyFont="1" applyFill="1" applyBorder="1" applyAlignment="1" applyProtection="1">
      <alignment vertical="center"/>
      <protection hidden="1"/>
    </xf>
    <xf numFmtId="0" fontId="53" fillId="20" borderId="67" xfId="0" applyFont="1" applyFill="1" applyBorder="1" applyProtection="1">
      <protection hidden="1"/>
    </xf>
    <xf numFmtId="0" fontId="53" fillId="20" borderId="57" xfId="0" applyFont="1" applyFill="1" applyBorder="1" applyProtection="1">
      <protection hidden="1"/>
    </xf>
    <xf numFmtId="0" fontId="27" fillId="23" borderId="74" xfId="0" applyFont="1" applyFill="1" applyBorder="1" applyAlignment="1" applyProtection="1">
      <alignment horizontal="center" vertical="center" wrapText="1"/>
      <protection hidden="1"/>
    </xf>
    <xf numFmtId="0" fontId="53" fillId="20" borderId="58" xfId="0" applyFont="1" applyFill="1" applyBorder="1" applyProtection="1">
      <protection hidden="1"/>
    </xf>
    <xf numFmtId="0" fontId="32" fillId="0" borderId="0" xfId="150" applyFont="1" applyAlignment="1" applyProtection="1">
      <alignment horizontal="left" vertical="top" wrapText="1"/>
      <protection hidden="1"/>
    </xf>
    <xf numFmtId="0" fontId="26" fillId="0" borderId="0" xfId="150" applyFont="1" applyAlignment="1" applyProtection="1">
      <alignment horizontal="left" vertical="top"/>
      <protection hidden="1"/>
    </xf>
    <xf numFmtId="0" fontId="32" fillId="0" borderId="0" xfId="150" applyFont="1" applyAlignment="1" applyProtection="1">
      <alignment horizontal="left" vertical="top"/>
      <protection hidden="1"/>
    </xf>
    <xf numFmtId="0" fontId="102" fillId="0" borderId="0" xfId="150" applyFont="1" applyAlignment="1" applyProtection="1">
      <alignment horizontal="left" vertical="top"/>
      <protection hidden="1"/>
    </xf>
    <xf numFmtId="0" fontId="9" fillId="0" borderId="0" xfId="150" applyFont="1" applyAlignment="1" applyProtection="1">
      <alignment vertical="top" wrapText="1"/>
      <protection hidden="1"/>
    </xf>
    <xf numFmtId="0" fontId="129" fillId="0" borderId="55" xfId="0" applyFont="1" applyBorder="1" applyProtection="1">
      <protection hidden="1"/>
    </xf>
    <xf numFmtId="171" fontId="64" fillId="0" borderId="0" xfId="148" applyNumberFormat="1" applyFont="1" applyProtection="1">
      <protection hidden="1"/>
    </xf>
    <xf numFmtId="49" fontId="64" fillId="0" borderId="0" xfId="31" applyNumberFormat="1" applyFont="1" applyAlignment="1" applyProtection="1">
      <alignment horizontal="right"/>
      <protection hidden="1"/>
    </xf>
    <xf numFmtId="0" fontId="0" fillId="0" borderId="58" xfId="0" applyBorder="1" applyAlignment="1" applyProtection="1">
      <alignment wrapText="1"/>
      <protection hidden="1"/>
    </xf>
    <xf numFmtId="0" fontId="11" fillId="0" borderId="0" xfId="152" applyFont="1" applyAlignment="1" applyProtection="1">
      <alignment vertical="center"/>
      <protection hidden="1"/>
    </xf>
    <xf numFmtId="0" fontId="11" fillId="0" borderId="0" xfId="152" applyFont="1" applyAlignment="1" applyProtection="1">
      <alignment vertical="center" wrapText="1"/>
      <protection hidden="1"/>
    </xf>
    <xf numFmtId="173" fontId="11" fillId="0" borderId="0" xfId="152" applyNumberFormat="1" applyFont="1" applyAlignment="1" applyProtection="1">
      <alignment vertical="center"/>
      <protection hidden="1"/>
    </xf>
    <xf numFmtId="0" fontId="14" fillId="0" borderId="0" xfId="155" applyAlignment="1" applyProtection="1">
      <alignment wrapText="1"/>
      <protection hidden="1"/>
    </xf>
    <xf numFmtId="0" fontId="0" fillId="0" borderId="74" xfId="0" applyBorder="1" applyAlignment="1" applyProtection="1">
      <alignment wrapText="1"/>
      <protection hidden="1"/>
    </xf>
    <xf numFmtId="0" fontId="10" fillId="0" borderId="0" xfId="152" applyFont="1" applyAlignment="1" applyProtection="1">
      <alignment wrapText="1"/>
      <protection hidden="1"/>
    </xf>
    <xf numFmtId="0" fontId="11" fillId="0" borderId="0" xfId="155" applyFont="1" applyAlignment="1" applyProtection="1">
      <alignment horizontal="center"/>
      <protection hidden="1"/>
    </xf>
    <xf numFmtId="0" fontId="10" fillId="0" borderId="54" xfId="155" applyFont="1" applyBorder="1" applyAlignment="1" applyProtection="1">
      <alignment horizontal="center" vertical="center" wrapText="1"/>
      <protection hidden="1"/>
    </xf>
    <xf numFmtId="0" fontId="10" fillId="0" borderId="74" xfId="155" applyFont="1" applyBorder="1" applyAlignment="1" applyProtection="1">
      <alignment horizontal="center" vertical="center" wrapText="1"/>
      <protection hidden="1"/>
    </xf>
    <xf numFmtId="0" fontId="10" fillId="0" borderId="67" xfId="152" applyFont="1" applyBorder="1" applyProtection="1">
      <protection hidden="1"/>
    </xf>
    <xf numFmtId="0" fontId="10" fillId="0" borderId="57" xfId="152" applyFont="1" applyBorder="1" applyProtection="1">
      <protection hidden="1"/>
    </xf>
    <xf numFmtId="0" fontId="14" fillId="0" borderId="58" xfId="155" applyBorder="1" applyProtection="1">
      <protection hidden="1"/>
    </xf>
    <xf numFmtId="171" fontId="10" fillId="0" borderId="1" xfId="152" applyNumberFormat="1" applyFont="1" applyBorder="1" applyAlignment="1" applyProtection="1">
      <alignment horizontal="right"/>
      <protection hidden="1"/>
    </xf>
    <xf numFmtId="171" fontId="10" fillId="0" borderId="63" xfId="152" applyNumberFormat="1" applyFont="1" applyBorder="1" applyAlignment="1" applyProtection="1">
      <alignment horizontal="right"/>
      <protection hidden="1"/>
    </xf>
    <xf numFmtId="176" fontId="11" fillId="2" borderId="0" xfId="156" applyNumberFormat="1" applyFont="1" applyFill="1" applyAlignment="1" applyProtection="1">
      <alignment horizontal="center" vertical="center"/>
      <protection hidden="1"/>
    </xf>
    <xf numFmtId="171" fontId="10" fillId="26" borderId="74" xfId="0" applyNumberFormat="1" applyFont="1" applyFill="1" applyBorder="1" applyAlignment="1" applyProtection="1">
      <alignment horizontal="right"/>
      <protection hidden="1"/>
    </xf>
    <xf numFmtId="168" fontId="11" fillId="26" borderId="0" xfId="152" applyNumberFormat="1" applyFont="1" applyFill="1" applyProtection="1">
      <protection hidden="1"/>
    </xf>
    <xf numFmtId="174" fontId="10" fillId="23" borderId="74" xfId="152" applyNumberFormat="1" applyFont="1" applyFill="1" applyBorder="1" applyAlignment="1" applyProtection="1">
      <alignment horizontal="right"/>
      <protection hidden="1"/>
    </xf>
    <xf numFmtId="0" fontId="11" fillId="2" borderId="54" xfId="152" applyFont="1" applyFill="1" applyBorder="1" applyProtection="1">
      <protection hidden="1"/>
    </xf>
    <xf numFmtId="0" fontId="11" fillId="2" borderId="10" xfId="152" applyFont="1" applyFill="1" applyBorder="1" applyProtection="1">
      <protection hidden="1"/>
    </xf>
    <xf numFmtId="0" fontId="11" fillId="26" borderId="2" xfId="152" applyFont="1" applyFill="1" applyBorder="1" applyProtection="1">
      <protection hidden="1"/>
    </xf>
    <xf numFmtId="0" fontId="11" fillId="26" borderId="0" xfId="152" applyFont="1" applyFill="1" applyProtection="1">
      <protection hidden="1"/>
    </xf>
    <xf numFmtId="0" fontId="11" fillId="26" borderId="0" xfId="152" applyFont="1" applyFill="1" applyAlignment="1" applyProtection="1">
      <alignment horizontal="center"/>
      <protection hidden="1"/>
    </xf>
    <xf numFmtId="0" fontId="11" fillId="0" borderId="57" xfId="0" applyFont="1" applyBorder="1" applyProtection="1">
      <protection hidden="1"/>
    </xf>
    <xf numFmtId="0" fontId="11" fillId="0" borderId="58" xfId="0" applyFont="1" applyBorder="1" applyProtection="1">
      <protection hidden="1"/>
    </xf>
    <xf numFmtId="168" fontId="11" fillId="2" borderId="0" xfId="152" applyNumberFormat="1" applyFont="1" applyFill="1" applyProtection="1">
      <protection hidden="1"/>
    </xf>
    <xf numFmtId="171" fontId="10" fillId="2" borderId="67" xfId="0" applyNumberFormat="1" applyFont="1" applyFill="1" applyBorder="1" applyAlignment="1" applyProtection="1">
      <alignment horizontal="right"/>
      <protection hidden="1"/>
    </xf>
    <xf numFmtId="187" fontId="11" fillId="2" borderId="2" xfId="152" applyNumberFormat="1" applyFont="1" applyFill="1" applyBorder="1" applyAlignment="1" applyProtection="1">
      <alignment horizontal="left"/>
      <protection hidden="1"/>
    </xf>
    <xf numFmtId="184" fontId="10" fillId="2" borderId="74" xfId="0" applyNumberFormat="1" applyFont="1" applyFill="1" applyBorder="1" applyAlignment="1" applyProtection="1">
      <alignment horizontal="right"/>
      <protection hidden="1"/>
    </xf>
    <xf numFmtId="171" fontId="10" fillId="2" borderId="63" xfId="0" applyNumberFormat="1" applyFont="1" applyFill="1" applyBorder="1" applyAlignment="1" applyProtection="1">
      <alignment horizontal="right"/>
      <protection hidden="1"/>
    </xf>
    <xf numFmtId="184" fontId="10" fillId="2" borderId="63" xfId="0" applyNumberFormat="1" applyFont="1" applyFill="1" applyBorder="1" applyAlignment="1" applyProtection="1">
      <alignment horizontal="right"/>
      <protection hidden="1"/>
    </xf>
    <xf numFmtId="0" fontId="11" fillId="2" borderId="1" xfId="152" applyFont="1" applyFill="1" applyBorder="1" applyProtection="1">
      <protection hidden="1"/>
    </xf>
    <xf numFmtId="184" fontId="11" fillId="2" borderId="1" xfId="152" applyNumberFormat="1" applyFont="1" applyFill="1" applyBorder="1" applyProtection="1">
      <protection hidden="1"/>
    </xf>
    <xf numFmtId="171" fontId="10" fillId="0" borderId="0" xfId="152" applyNumberFormat="1" applyFont="1" applyAlignment="1" applyProtection="1">
      <alignment horizontal="right"/>
      <protection hidden="1"/>
    </xf>
    <xf numFmtId="183" fontId="10" fillId="2" borderId="74" xfId="0" applyNumberFormat="1" applyFont="1" applyFill="1" applyBorder="1" applyAlignment="1" applyProtection="1">
      <alignment horizontal="right"/>
      <protection hidden="1"/>
    </xf>
    <xf numFmtId="0" fontId="11" fillId="2" borderId="0" xfId="152" applyFont="1" applyFill="1" applyProtection="1">
      <protection hidden="1"/>
    </xf>
    <xf numFmtId="188" fontId="10" fillId="2" borderId="74" xfId="0" applyNumberFormat="1" applyFont="1" applyFill="1" applyBorder="1" applyAlignment="1" applyProtection="1">
      <alignment horizontal="right"/>
      <protection hidden="1"/>
    </xf>
    <xf numFmtId="184" fontId="11" fillId="2" borderId="10" xfId="152" applyNumberFormat="1" applyFont="1" applyFill="1" applyBorder="1" applyProtection="1">
      <protection hidden="1"/>
    </xf>
    <xf numFmtId="168" fontId="21" fillId="2" borderId="0" xfId="152" applyNumberFormat="1" applyFont="1" applyFill="1" applyProtection="1">
      <protection hidden="1"/>
    </xf>
    <xf numFmtId="171" fontId="30" fillId="2" borderId="74" xfId="0" applyNumberFormat="1" applyFont="1" applyFill="1" applyBorder="1" applyAlignment="1" applyProtection="1">
      <alignment horizontal="right"/>
      <protection hidden="1"/>
    </xf>
    <xf numFmtId="171" fontId="30" fillId="2" borderId="67" xfId="0" applyNumberFormat="1" applyFont="1" applyFill="1" applyBorder="1" applyAlignment="1" applyProtection="1">
      <alignment horizontal="right"/>
      <protection hidden="1"/>
    </xf>
    <xf numFmtId="187" fontId="59" fillId="2" borderId="2" xfId="152" applyNumberFormat="1" applyFont="1" applyFill="1" applyBorder="1" applyAlignment="1" applyProtection="1">
      <alignment horizontal="left"/>
      <protection hidden="1"/>
    </xf>
    <xf numFmtId="184" fontId="60" fillId="2" borderId="74" xfId="0" applyNumberFormat="1" applyFont="1" applyFill="1" applyBorder="1" applyAlignment="1" applyProtection="1">
      <alignment horizontal="right"/>
      <protection hidden="1"/>
    </xf>
    <xf numFmtId="171" fontId="10" fillId="0" borderId="74" xfId="155" applyNumberFormat="1" applyFont="1" applyBorder="1" applyAlignment="1" applyProtection="1">
      <alignment horizontal="right" vertical="center"/>
      <protection hidden="1"/>
    </xf>
    <xf numFmtId="168" fontId="11" fillId="2" borderId="0" xfId="152" applyNumberFormat="1" applyFont="1" applyFill="1" applyAlignment="1" applyProtection="1">
      <alignment horizontal="left" vertical="center" wrapText="1"/>
      <protection hidden="1"/>
    </xf>
    <xf numFmtId="168" fontId="11" fillId="2" borderId="2" xfId="152" applyNumberFormat="1" applyFont="1" applyFill="1" applyBorder="1" applyAlignment="1" applyProtection="1">
      <alignment horizontal="left" vertical="center" wrapText="1"/>
      <protection hidden="1"/>
    </xf>
    <xf numFmtId="0" fontId="10" fillId="0" borderId="58" xfId="152" applyFont="1" applyBorder="1" applyProtection="1">
      <protection hidden="1"/>
    </xf>
    <xf numFmtId="0" fontId="11" fillId="0" borderId="0" xfId="155" applyFont="1" applyAlignment="1" applyProtection="1">
      <alignment horizontal="right"/>
      <protection hidden="1"/>
    </xf>
    <xf numFmtId="0" fontId="26" fillId="2" borderId="0" xfId="152" applyFont="1" applyFill="1" applyProtection="1">
      <protection hidden="1"/>
    </xf>
    <xf numFmtId="0" fontId="26" fillId="2" borderId="10" xfId="152" applyFont="1" applyFill="1" applyBorder="1" applyProtection="1">
      <protection hidden="1"/>
    </xf>
    <xf numFmtId="168" fontId="11" fillId="24" borderId="0" xfId="152" applyNumberFormat="1" applyFont="1" applyFill="1" applyAlignment="1" applyProtection="1">
      <alignment horizontal="left" vertical="center" wrapText="1"/>
      <protection hidden="1"/>
    </xf>
    <xf numFmtId="168" fontId="11" fillId="2" borderId="2" xfId="152" applyNumberFormat="1" applyFont="1" applyFill="1" applyBorder="1" applyProtection="1">
      <protection hidden="1"/>
    </xf>
    <xf numFmtId="2" fontId="11" fillId="0" borderId="0" xfId="155" applyNumberFormat="1" applyFont="1" applyAlignment="1" applyProtection="1">
      <alignment horizontal="right"/>
      <protection hidden="1"/>
    </xf>
    <xf numFmtId="0" fontId="11" fillId="0" borderId="67" xfId="152" applyFont="1" applyBorder="1" applyProtection="1">
      <protection hidden="1"/>
    </xf>
    <xf numFmtId="0" fontId="11" fillId="0" borderId="57" xfId="152" applyFont="1" applyBorder="1" applyProtection="1">
      <protection hidden="1"/>
    </xf>
    <xf numFmtId="171" fontId="11" fillId="0" borderId="0" xfId="155" applyNumberFormat="1" applyFont="1" applyAlignment="1" applyProtection="1">
      <alignment horizontal="right"/>
      <protection hidden="1"/>
    </xf>
    <xf numFmtId="171" fontId="10" fillId="0" borderId="74" xfId="155" applyNumberFormat="1" applyFont="1" applyBorder="1" applyAlignment="1" applyProtection="1">
      <alignment horizontal="right"/>
      <protection hidden="1"/>
    </xf>
    <xf numFmtId="171" fontId="11" fillId="0" borderId="74" xfId="152" applyNumberFormat="1" applyFont="1" applyBorder="1" applyProtection="1">
      <protection hidden="1"/>
    </xf>
    <xf numFmtId="168" fontId="11" fillId="26" borderId="0" xfId="152" applyNumberFormat="1" applyFont="1" applyFill="1" applyAlignment="1" applyProtection="1">
      <alignment horizontal="left"/>
      <protection hidden="1"/>
    </xf>
    <xf numFmtId="164" fontId="17" fillId="0" borderId="74" xfId="31" applyFont="1" applyBorder="1" applyAlignment="1" applyProtection="1">
      <alignment horizontal="center"/>
      <protection hidden="1"/>
    </xf>
    <xf numFmtId="168" fontId="11" fillId="2" borderId="0" xfId="152" applyNumberFormat="1" applyFont="1" applyFill="1" applyAlignment="1" applyProtection="1">
      <alignment vertical="center"/>
      <protection hidden="1"/>
    </xf>
    <xf numFmtId="168" fontId="11" fillId="2" borderId="2" xfId="152" applyNumberFormat="1" applyFont="1" applyFill="1" applyBorder="1" applyAlignment="1" applyProtection="1">
      <alignment vertical="center"/>
      <protection hidden="1"/>
    </xf>
    <xf numFmtId="168" fontId="11" fillId="26" borderId="0" xfId="152" applyNumberFormat="1" applyFont="1" applyFill="1" applyAlignment="1" applyProtection="1">
      <alignment horizontal="right" vertical="center"/>
      <protection hidden="1"/>
    </xf>
    <xf numFmtId="171" fontId="31" fillId="0" borderId="74" xfId="152" applyNumberFormat="1" applyFont="1" applyBorder="1" applyProtection="1">
      <protection hidden="1"/>
    </xf>
    <xf numFmtId="0" fontId="11" fillId="0" borderId="0" xfId="155" applyFont="1" applyProtection="1">
      <protection hidden="1"/>
    </xf>
    <xf numFmtId="0" fontId="10" fillId="0" borderId="0" xfId="152" applyFont="1" applyAlignment="1" applyProtection="1">
      <alignment horizontal="right"/>
      <protection hidden="1"/>
    </xf>
    <xf numFmtId="171" fontId="10" fillId="0" borderId="63" xfId="152" applyNumberFormat="1" applyFont="1" applyBorder="1" applyAlignment="1" applyProtection="1">
      <alignment horizontal="center"/>
      <protection hidden="1"/>
    </xf>
    <xf numFmtId="171" fontId="10" fillId="22" borderId="74" xfId="152" applyNumberFormat="1" applyFont="1" applyFill="1" applyBorder="1" applyAlignment="1" applyProtection="1">
      <alignment horizontal="center"/>
      <protection hidden="1"/>
    </xf>
    <xf numFmtId="171" fontId="10" fillId="22" borderId="67" xfId="152" applyNumberFormat="1" applyFont="1" applyFill="1" applyBorder="1" applyAlignment="1" applyProtection="1">
      <alignment horizontal="center"/>
      <protection hidden="1"/>
    </xf>
    <xf numFmtId="171" fontId="10" fillId="22" borderId="74" xfId="152" applyNumberFormat="1" applyFont="1" applyFill="1" applyBorder="1" applyAlignment="1" applyProtection="1">
      <alignment horizontal="center" vertical="center"/>
      <protection hidden="1"/>
    </xf>
    <xf numFmtId="0" fontId="11" fillId="27" borderId="0" xfId="152" applyFont="1" applyFill="1" applyAlignment="1" applyProtection="1">
      <alignment horizontal="center"/>
      <protection hidden="1"/>
    </xf>
    <xf numFmtId="171" fontId="11" fillId="0" borderId="74" xfId="152" applyNumberFormat="1" applyFont="1" applyBorder="1" applyAlignment="1" applyProtection="1">
      <alignment horizontal="center"/>
      <protection hidden="1"/>
    </xf>
    <xf numFmtId="168" fontId="11" fillId="0" borderId="0" xfId="155" applyNumberFormat="1" applyFont="1" applyProtection="1">
      <protection hidden="1"/>
    </xf>
    <xf numFmtId="168" fontId="11" fillId="2" borderId="0" xfId="152" applyNumberFormat="1" applyFont="1" applyFill="1" applyAlignment="1" applyProtection="1">
      <alignment horizontal="left"/>
      <protection hidden="1"/>
    </xf>
    <xf numFmtId="168" fontId="11" fillId="2" borderId="2" xfId="152" applyNumberFormat="1" applyFont="1" applyFill="1" applyBorder="1" applyAlignment="1" applyProtection="1">
      <alignment horizontal="left"/>
      <protection hidden="1"/>
    </xf>
    <xf numFmtId="168" fontId="11" fillId="27" borderId="2" xfId="152" applyNumberFormat="1" applyFont="1" applyFill="1" applyBorder="1" applyAlignment="1" applyProtection="1">
      <alignment horizontal="left"/>
      <protection hidden="1"/>
    </xf>
    <xf numFmtId="174" fontId="10" fillId="0" borderId="0" xfId="155" applyNumberFormat="1" applyFont="1" applyProtection="1">
      <protection hidden="1"/>
    </xf>
    <xf numFmtId="0" fontId="21" fillId="2" borderId="0" xfId="152" applyFont="1" applyFill="1" applyProtection="1">
      <protection hidden="1"/>
    </xf>
    <xf numFmtId="0" fontId="21" fillId="2" borderId="10" xfId="152" applyFont="1" applyFill="1" applyBorder="1" applyProtection="1">
      <protection hidden="1"/>
    </xf>
    <xf numFmtId="0" fontId="11" fillId="27" borderId="2" xfId="152" applyFont="1" applyFill="1" applyBorder="1" applyProtection="1">
      <protection hidden="1"/>
    </xf>
    <xf numFmtId="0" fontId="11" fillId="27" borderId="0" xfId="152" applyFont="1" applyFill="1" applyProtection="1">
      <protection hidden="1"/>
    </xf>
    <xf numFmtId="0" fontId="11" fillId="27" borderId="0" xfId="152" applyFont="1" applyFill="1" applyAlignment="1" applyProtection="1">
      <alignment horizontal="right"/>
      <protection hidden="1"/>
    </xf>
    <xf numFmtId="168" fontId="10" fillId="70" borderId="0" xfId="152" applyNumberFormat="1" applyFont="1" applyFill="1" applyAlignment="1" applyProtection="1">
      <alignment horizontal="center"/>
      <protection hidden="1"/>
    </xf>
    <xf numFmtId="168" fontId="11" fillId="69" borderId="67" xfId="152" applyNumberFormat="1" applyFont="1" applyFill="1" applyBorder="1" applyAlignment="1" applyProtection="1">
      <alignment horizontal="center"/>
      <protection hidden="1"/>
    </xf>
    <xf numFmtId="168" fontId="10" fillId="20" borderId="58" xfId="152" applyNumberFormat="1" applyFont="1" applyFill="1" applyBorder="1" applyAlignment="1" applyProtection="1">
      <alignment horizontal="center"/>
      <protection hidden="1"/>
    </xf>
    <xf numFmtId="168" fontId="60" fillId="2" borderId="0" xfId="152" applyNumberFormat="1" applyFont="1" applyFill="1" applyProtection="1">
      <protection hidden="1"/>
    </xf>
    <xf numFmtId="168" fontId="60" fillId="2" borderId="2" xfId="152" applyNumberFormat="1" applyFont="1" applyFill="1" applyBorder="1" applyProtection="1">
      <protection hidden="1"/>
    </xf>
    <xf numFmtId="168" fontId="30" fillId="27" borderId="0" xfId="152" applyNumberFormat="1" applyFont="1" applyFill="1" applyAlignment="1" applyProtection="1">
      <alignment horizontal="left"/>
      <protection hidden="1"/>
    </xf>
    <xf numFmtId="171" fontId="10" fillId="0" borderId="0" xfId="155" applyNumberFormat="1" applyFont="1" applyProtection="1">
      <protection hidden="1"/>
    </xf>
    <xf numFmtId="168" fontId="30" fillId="2" borderId="0" xfId="152" applyNumberFormat="1" applyFont="1" applyFill="1" applyAlignment="1" applyProtection="1">
      <alignment vertical="center"/>
      <protection hidden="1"/>
    </xf>
    <xf numFmtId="168" fontId="60" fillId="2" borderId="2" xfId="152" applyNumberFormat="1" applyFont="1" applyFill="1" applyBorder="1" applyAlignment="1" applyProtection="1">
      <alignment vertical="center"/>
      <protection hidden="1"/>
    </xf>
    <xf numFmtId="0" fontId="21" fillId="27" borderId="2" xfId="152" applyFont="1" applyFill="1" applyBorder="1" applyProtection="1">
      <protection hidden="1"/>
    </xf>
    <xf numFmtId="0" fontId="21" fillId="27" borderId="0" xfId="152" applyFont="1" applyFill="1" applyProtection="1">
      <protection hidden="1"/>
    </xf>
    <xf numFmtId="168" fontId="30" fillId="27" borderId="0" xfId="152" applyNumberFormat="1" applyFont="1" applyFill="1" applyAlignment="1" applyProtection="1">
      <alignment horizontal="left" vertical="center"/>
      <protection hidden="1"/>
    </xf>
    <xf numFmtId="171" fontId="11" fillId="0" borderId="0" xfId="152" applyNumberFormat="1" applyFont="1" applyAlignment="1" applyProtection="1">
      <alignment vertical="center"/>
      <protection hidden="1"/>
    </xf>
    <xf numFmtId="0" fontId="10" fillId="0" borderId="67" xfId="152" applyFont="1" applyBorder="1" applyAlignment="1" applyProtection="1">
      <alignment vertical="center"/>
      <protection hidden="1"/>
    </xf>
    <xf numFmtId="0" fontId="10" fillId="0" borderId="57" xfId="152" applyFont="1" applyBorder="1" applyAlignment="1" applyProtection="1">
      <alignment vertical="center"/>
      <protection hidden="1"/>
    </xf>
    <xf numFmtId="171" fontId="10" fillId="22" borderId="74" xfId="152" applyNumberFormat="1" applyFont="1" applyFill="1" applyBorder="1" applyAlignment="1" applyProtection="1">
      <alignment horizontal="center" vertical="center" wrapText="1"/>
      <protection hidden="1"/>
    </xf>
    <xf numFmtId="168" fontId="10" fillId="22" borderId="74" xfId="152" applyNumberFormat="1" applyFont="1" applyFill="1" applyBorder="1" applyAlignment="1" applyProtection="1">
      <alignment horizontal="center" vertical="center"/>
      <protection hidden="1"/>
    </xf>
    <xf numFmtId="0" fontId="10" fillId="0" borderId="56" xfId="152" applyFont="1" applyBorder="1" applyAlignment="1" applyProtection="1">
      <alignment vertical="center"/>
      <protection hidden="1"/>
    </xf>
    <xf numFmtId="0" fontId="10" fillId="0" borderId="55" xfId="152" applyFont="1" applyBorder="1" applyAlignment="1" applyProtection="1">
      <alignment vertical="center"/>
      <protection hidden="1"/>
    </xf>
    <xf numFmtId="0" fontId="0" fillId="0" borderId="55" xfId="0" applyBorder="1" applyAlignment="1" applyProtection="1">
      <alignment vertical="center"/>
      <protection hidden="1"/>
    </xf>
    <xf numFmtId="0" fontId="11" fillId="0" borderId="58" xfId="152" applyFont="1" applyBorder="1" applyAlignment="1" applyProtection="1">
      <alignment horizontal="center" vertical="center"/>
      <protection hidden="1"/>
    </xf>
    <xf numFmtId="177" fontId="11" fillId="0" borderId="74" xfId="152" applyNumberFormat="1" applyFont="1" applyBorder="1" applyAlignment="1" applyProtection="1">
      <alignment vertical="center"/>
      <protection hidden="1"/>
    </xf>
    <xf numFmtId="171" fontId="11" fillId="0" borderId="74" xfId="152" applyNumberFormat="1" applyFont="1" applyBorder="1" applyAlignment="1" applyProtection="1">
      <alignment vertical="center"/>
      <protection hidden="1"/>
    </xf>
    <xf numFmtId="168" fontId="11" fillId="0" borderId="74" xfId="152" applyNumberFormat="1" applyFont="1" applyBorder="1" applyAlignment="1" applyProtection="1">
      <alignment vertical="center"/>
      <protection hidden="1"/>
    </xf>
    <xf numFmtId="171" fontId="11" fillId="0" borderId="63" xfId="152" applyNumberFormat="1" applyFont="1" applyBorder="1" applyAlignment="1" applyProtection="1">
      <alignment vertical="center"/>
      <protection hidden="1"/>
    </xf>
    <xf numFmtId="0" fontId="10" fillId="29" borderId="58" xfId="152" applyFont="1" applyFill="1" applyBorder="1" applyAlignment="1" applyProtection="1">
      <alignment horizontal="center" vertical="center"/>
      <protection hidden="1"/>
    </xf>
    <xf numFmtId="171" fontId="10" fillId="29" borderId="74" xfId="152" applyNumberFormat="1" applyFont="1" applyFill="1" applyBorder="1" applyAlignment="1" applyProtection="1">
      <alignment vertical="center"/>
      <protection hidden="1"/>
    </xf>
    <xf numFmtId="168" fontId="10" fillId="29" borderId="74" xfId="152" applyNumberFormat="1" applyFont="1" applyFill="1" applyBorder="1" applyAlignment="1" applyProtection="1">
      <alignment vertical="center"/>
      <protection hidden="1"/>
    </xf>
    <xf numFmtId="176" fontId="11" fillId="0" borderId="74" xfId="152" applyNumberFormat="1" applyFont="1" applyBorder="1" applyAlignment="1" applyProtection="1">
      <alignment horizontal="center" vertical="center"/>
      <protection hidden="1"/>
    </xf>
    <xf numFmtId="0" fontId="10" fillId="26" borderId="58" xfId="152" applyFont="1" applyFill="1" applyBorder="1" applyAlignment="1" applyProtection="1">
      <alignment horizontal="center" vertical="center"/>
      <protection hidden="1"/>
    </xf>
    <xf numFmtId="177" fontId="10" fillId="26" borderId="74" xfId="152" applyNumberFormat="1" applyFont="1" applyFill="1" applyBorder="1" applyAlignment="1" applyProtection="1">
      <alignment vertical="center"/>
      <protection hidden="1"/>
    </xf>
    <xf numFmtId="184" fontId="10" fillId="26" borderId="74" xfId="152" applyNumberFormat="1" applyFont="1" applyFill="1" applyBorder="1" applyAlignment="1" applyProtection="1">
      <alignment vertical="center"/>
      <protection hidden="1"/>
    </xf>
    <xf numFmtId="168" fontId="10" fillId="26" borderId="74" xfId="152" applyNumberFormat="1" applyFont="1" applyFill="1" applyBorder="1" applyAlignment="1" applyProtection="1">
      <alignment vertical="center"/>
      <protection hidden="1"/>
    </xf>
    <xf numFmtId="0" fontId="11" fillId="0" borderId="0" xfId="152" applyFont="1" applyAlignment="1" applyProtection="1">
      <alignment horizontal="center" vertical="center"/>
      <protection hidden="1"/>
    </xf>
    <xf numFmtId="177" fontId="11" fillId="0" borderId="0" xfId="152" applyNumberFormat="1" applyFont="1" applyAlignment="1" applyProtection="1">
      <alignment vertical="center"/>
      <protection hidden="1"/>
    </xf>
    <xf numFmtId="168" fontId="11" fillId="0" borderId="0" xfId="152" applyNumberFormat="1" applyFont="1" applyAlignment="1" applyProtection="1">
      <alignment vertical="center"/>
      <protection hidden="1"/>
    </xf>
    <xf numFmtId="1" fontId="59" fillId="22" borderId="7" xfId="0" applyNumberFormat="1" applyFont="1" applyFill="1" applyBorder="1" applyAlignment="1" applyProtection="1">
      <alignment horizontal="center"/>
      <protection hidden="1"/>
    </xf>
    <xf numFmtId="1" fontId="59" fillId="60" borderId="11" xfId="0" applyNumberFormat="1" applyFont="1" applyFill="1" applyBorder="1" applyAlignment="1" applyProtection="1">
      <alignment horizontal="center"/>
      <protection hidden="1"/>
    </xf>
    <xf numFmtId="1" fontId="11" fillId="22" borderId="7" xfId="0" applyNumberFormat="1" applyFont="1" applyFill="1" applyBorder="1" applyAlignment="1" applyProtection="1">
      <alignment horizontal="center"/>
      <protection hidden="1"/>
    </xf>
    <xf numFmtId="0" fontId="32" fillId="64" borderId="2" xfId="152" applyFont="1" applyFill="1" applyBorder="1" applyAlignment="1" applyProtection="1">
      <alignment horizontal="left" vertical="center" wrapText="1"/>
      <protection hidden="1"/>
    </xf>
    <xf numFmtId="0" fontId="32" fillId="64" borderId="0" xfId="152" applyFont="1" applyFill="1" applyAlignment="1" applyProtection="1">
      <alignment horizontal="left" vertical="center" wrapText="1"/>
      <protection hidden="1"/>
    </xf>
    <xf numFmtId="0" fontId="103" fillId="64" borderId="0" xfId="0" applyFont="1" applyFill="1" applyAlignment="1" applyProtection="1">
      <alignment wrapText="1"/>
      <protection hidden="1"/>
    </xf>
    <xf numFmtId="0" fontId="103" fillId="64" borderId="10" xfId="0" applyFont="1" applyFill="1" applyBorder="1" applyAlignment="1" applyProtection="1">
      <alignment wrapText="1"/>
      <protection hidden="1"/>
    </xf>
    <xf numFmtId="0" fontId="11" fillId="0" borderId="74" xfId="0" applyFont="1" applyBorder="1" applyAlignment="1" applyProtection="1">
      <alignment vertical="center" wrapText="1"/>
      <protection hidden="1"/>
    </xf>
    <xf numFmtId="0" fontId="9" fillId="0" borderId="0" xfId="152" applyProtection="1">
      <protection hidden="1"/>
    </xf>
    <xf numFmtId="0" fontId="9" fillId="0" borderId="0" xfId="152" applyAlignment="1" applyProtection="1">
      <alignment horizontal="center"/>
      <protection hidden="1"/>
    </xf>
    <xf numFmtId="0" fontId="130" fillId="0" borderId="55" xfId="148" applyFont="1" applyBorder="1" applyProtection="1">
      <protection hidden="1"/>
    </xf>
    <xf numFmtId="0" fontId="32" fillId="0" borderId="0" xfId="0" applyFont="1" applyAlignment="1" applyProtection="1">
      <alignment horizontal="center" wrapText="1"/>
      <protection hidden="1"/>
    </xf>
    <xf numFmtId="2" fontId="32" fillId="0" borderId="0" xfId="0" applyNumberFormat="1" applyFont="1" applyAlignment="1" applyProtection="1">
      <alignment horizontal="center" wrapText="1"/>
      <protection hidden="1"/>
    </xf>
    <xf numFmtId="0" fontId="32" fillId="0" borderId="0" xfId="0" applyFont="1" applyAlignment="1" applyProtection="1">
      <alignment wrapText="1"/>
      <protection hidden="1"/>
    </xf>
    <xf numFmtId="2" fontId="32" fillId="0" borderId="0" xfId="0" applyNumberFormat="1" applyFont="1" applyAlignment="1" applyProtection="1">
      <alignment wrapText="1"/>
      <protection hidden="1"/>
    </xf>
    <xf numFmtId="0" fontId="32" fillId="0" borderId="0" xfId="0" applyFont="1" applyAlignment="1" applyProtection="1">
      <alignment vertical="top" wrapText="1"/>
      <protection hidden="1"/>
    </xf>
    <xf numFmtId="0" fontId="9" fillId="0" borderId="0" xfId="0" applyFont="1" applyAlignment="1" applyProtection="1">
      <alignment wrapText="1"/>
      <protection hidden="1"/>
    </xf>
    <xf numFmtId="0" fontId="9" fillId="0" borderId="0" xfId="0" applyFont="1" applyAlignment="1" applyProtection="1">
      <alignment vertical="center" wrapText="1"/>
      <protection hidden="1"/>
    </xf>
    <xf numFmtId="0" fontId="24" fillId="23" borderId="27" xfId="0" applyFont="1" applyFill="1" applyBorder="1" applyProtection="1">
      <protection hidden="1"/>
    </xf>
    <xf numFmtId="0" fontId="25" fillId="23" borderId="37" xfId="0" applyFont="1" applyFill="1" applyBorder="1" applyAlignment="1" applyProtection="1">
      <alignment horizontal="left" vertical="center" wrapText="1" indent="1"/>
      <protection hidden="1"/>
    </xf>
    <xf numFmtId="0" fontId="9" fillId="0" borderId="27" xfId="150" applyFont="1" applyBorder="1" applyAlignment="1" applyProtection="1">
      <alignment horizontal="left" wrapText="1"/>
      <protection hidden="1"/>
    </xf>
    <xf numFmtId="0" fontId="9" fillId="0" borderId="29" xfId="150" applyFont="1" applyBorder="1" applyAlignment="1" applyProtection="1">
      <alignment horizontal="left" wrapText="1"/>
      <protection hidden="1"/>
    </xf>
    <xf numFmtId="0" fontId="32" fillId="0" borderId="55" xfId="0" applyFont="1" applyBorder="1" applyAlignment="1" applyProtection="1">
      <alignment wrapText="1"/>
      <protection hidden="1"/>
    </xf>
    <xf numFmtId="0" fontId="111" fillId="0" borderId="0" xfId="150" applyAlignment="1" applyProtection="1">
      <alignment wrapText="1"/>
      <protection hidden="1"/>
    </xf>
    <xf numFmtId="0" fontId="32" fillId="25" borderId="0" xfId="150" applyFont="1" applyFill="1" applyAlignment="1" applyProtection="1">
      <alignment wrapText="1"/>
      <protection locked="0" hidden="1"/>
    </xf>
    <xf numFmtId="0" fontId="53" fillId="25" borderId="0" xfId="150" applyFont="1" applyFill="1" applyAlignment="1" applyProtection="1">
      <alignment wrapText="1"/>
      <protection locked="0" hidden="1"/>
    </xf>
    <xf numFmtId="0" fontId="53" fillId="25" borderId="37" xfId="150" applyFont="1" applyFill="1" applyBorder="1" applyAlignment="1" applyProtection="1">
      <alignment wrapText="1"/>
      <protection locked="0" hidden="1"/>
    </xf>
    <xf numFmtId="0" fontId="54" fillId="0" borderId="0" xfId="0" applyFont="1" applyAlignment="1" applyProtection="1">
      <alignment vertical="center" wrapText="1"/>
      <protection hidden="1"/>
    </xf>
    <xf numFmtId="0" fontId="27" fillId="0" borderId="2" xfId="0" applyFont="1" applyBorder="1" applyAlignment="1" applyProtection="1">
      <alignment horizontal="left" wrapText="1"/>
      <protection hidden="1"/>
    </xf>
    <xf numFmtId="0" fontId="27" fillId="0" borderId="0" xfId="0" applyFont="1" applyAlignment="1" applyProtection="1">
      <alignment horizontal="left" wrapText="1"/>
      <protection hidden="1"/>
    </xf>
    <xf numFmtId="0" fontId="32" fillId="0" borderId="10" xfId="0" applyFont="1" applyBorder="1" applyAlignment="1" applyProtection="1">
      <alignment wrapText="1"/>
      <protection hidden="1"/>
    </xf>
    <xf numFmtId="0" fontId="27" fillId="0" borderId="0" xfId="0" applyFont="1" applyAlignment="1" applyProtection="1">
      <alignment vertical="center" wrapText="1"/>
      <protection hidden="1"/>
    </xf>
    <xf numFmtId="0" fontId="53" fillId="0" borderId="0" xfId="0" applyFont="1" applyAlignment="1" applyProtection="1">
      <alignment vertical="center" wrapText="1"/>
      <protection hidden="1"/>
    </xf>
    <xf numFmtId="0" fontId="53" fillId="0" borderId="0" xfId="0" applyFont="1" applyAlignment="1" applyProtection="1">
      <alignment wrapText="1"/>
      <protection hidden="1"/>
    </xf>
    <xf numFmtId="2" fontId="53" fillId="0" borderId="0" xfId="0" applyNumberFormat="1" applyFont="1" applyAlignment="1" applyProtection="1">
      <alignment wrapText="1"/>
      <protection hidden="1"/>
    </xf>
    <xf numFmtId="0" fontId="53" fillId="0" borderId="10" xfId="0" applyFont="1" applyBorder="1" applyAlignment="1" applyProtection="1">
      <alignment wrapText="1"/>
      <protection hidden="1"/>
    </xf>
    <xf numFmtId="0" fontId="32" fillId="0" borderId="0" xfId="0" applyFont="1" applyAlignment="1" applyProtection="1">
      <alignment horizontal="center" vertical="center" wrapText="1"/>
      <protection hidden="1"/>
    </xf>
    <xf numFmtId="0" fontId="32" fillId="0" borderId="2" xfId="0" applyFont="1" applyBorder="1" applyAlignment="1" applyProtection="1">
      <alignment wrapText="1"/>
      <protection hidden="1"/>
    </xf>
    <xf numFmtId="0" fontId="32" fillId="0" borderId="0" xfId="0" applyFont="1" applyAlignment="1" applyProtection="1">
      <alignment horizontal="right" wrapText="1"/>
      <protection hidden="1"/>
    </xf>
    <xf numFmtId="0" fontId="32" fillId="0" borderId="0" xfId="0" applyFont="1" applyAlignment="1" applyProtection="1">
      <alignment vertical="center" wrapText="1"/>
      <protection hidden="1"/>
    </xf>
    <xf numFmtId="168" fontId="32" fillId="0" borderId="0" xfId="0" applyNumberFormat="1" applyFont="1" applyAlignment="1" applyProtection="1">
      <alignment wrapText="1"/>
      <protection hidden="1"/>
    </xf>
    <xf numFmtId="168" fontId="32" fillId="0" borderId="10" xfId="0" applyNumberFormat="1" applyFont="1" applyBorder="1" applyAlignment="1" applyProtection="1">
      <alignment wrapText="1"/>
      <protection hidden="1"/>
    </xf>
    <xf numFmtId="0" fontId="32" fillId="0" borderId="55" xfId="0" applyFont="1" applyBorder="1" applyAlignment="1" applyProtection="1">
      <alignment horizontal="right" wrapText="1"/>
      <protection hidden="1"/>
    </xf>
    <xf numFmtId="2" fontId="32" fillId="0" borderId="0" xfId="150" applyNumberFormat="1" applyFont="1" applyAlignment="1" applyProtection="1">
      <alignment wrapText="1"/>
      <protection hidden="1"/>
    </xf>
    <xf numFmtId="0" fontId="32" fillId="0" borderId="10" xfId="150" applyFont="1" applyBorder="1" applyAlignment="1" applyProtection="1">
      <alignment wrapText="1"/>
      <protection hidden="1"/>
    </xf>
    <xf numFmtId="0" fontId="32" fillId="0" borderId="2" xfId="150" applyFont="1" applyBorder="1" applyAlignment="1" applyProtection="1">
      <alignment vertical="center" wrapText="1"/>
      <protection hidden="1"/>
    </xf>
    <xf numFmtId="0" fontId="32" fillId="0" borderId="0" xfId="150" applyFont="1" applyAlignment="1" applyProtection="1">
      <alignment vertical="center" wrapText="1"/>
      <protection hidden="1"/>
    </xf>
    <xf numFmtId="177" fontId="32" fillId="0" borderId="0" xfId="150" applyNumberFormat="1" applyFont="1" applyAlignment="1" applyProtection="1">
      <alignment horizontal="right" wrapText="1"/>
      <protection hidden="1"/>
    </xf>
    <xf numFmtId="177" fontId="53" fillId="0" borderId="10" xfId="150" applyNumberFormat="1" applyFont="1" applyBorder="1" applyAlignment="1" applyProtection="1">
      <alignment wrapText="1"/>
      <protection hidden="1"/>
    </xf>
    <xf numFmtId="0" fontId="27" fillId="0" borderId="2" xfId="150" applyFont="1" applyBorder="1" applyAlignment="1" applyProtection="1">
      <alignment wrapText="1"/>
      <protection hidden="1"/>
    </xf>
    <xf numFmtId="0" fontId="111" fillId="0" borderId="0" xfId="150" applyAlignment="1" applyProtection="1">
      <alignment horizontal="left" vertical="center" wrapText="1"/>
      <protection hidden="1"/>
    </xf>
    <xf numFmtId="0" fontId="111" fillId="0" borderId="10" xfId="150" applyBorder="1" applyAlignment="1" applyProtection="1">
      <alignment horizontal="left" vertical="center" wrapText="1"/>
      <protection hidden="1"/>
    </xf>
    <xf numFmtId="0" fontId="27" fillId="0" borderId="84" xfId="150" applyFont="1" applyBorder="1" applyAlignment="1" applyProtection="1">
      <alignment wrapText="1"/>
      <protection hidden="1"/>
    </xf>
    <xf numFmtId="0" fontId="27" fillId="0" borderId="85" xfId="150" applyFont="1" applyBorder="1" applyAlignment="1" applyProtection="1">
      <alignment wrapText="1"/>
      <protection hidden="1"/>
    </xf>
    <xf numFmtId="0" fontId="27" fillId="0" borderId="87" xfId="150" applyFont="1" applyBorder="1" applyAlignment="1" applyProtection="1">
      <alignment wrapText="1"/>
      <protection hidden="1"/>
    </xf>
    <xf numFmtId="0" fontId="9" fillId="0" borderId="0" xfId="38" applyAlignment="1" applyProtection="1">
      <alignment horizontal="left" wrapText="1"/>
      <protection hidden="1"/>
    </xf>
    <xf numFmtId="164" fontId="10" fillId="28" borderId="0" xfId="0" applyNumberFormat="1" applyFont="1" applyFill="1" applyAlignment="1" applyProtection="1">
      <alignment horizontal="center"/>
      <protection hidden="1"/>
    </xf>
    <xf numFmtId="174" fontId="10" fillId="20" borderId="74" xfId="0" applyNumberFormat="1" applyFont="1" applyFill="1" applyBorder="1" applyProtection="1">
      <protection hidden="1"/>
    </xf>
    <xf numFmtId="0" fontId="11" fillId="0" borderId="0" xfId="152" applyFont="1" applyAlignment="1" applyProtection="1">
      <alignment horizontal="left" vertical="center" wrapText="1"/>
      <protection hidden="1"/>
    </xf>
    <xf numFmtId="0" fontId="11" fillId="0" borderId="0" xfId="152" applyFont="1" applyAlignment="1" applyProtection="1">
      <alignment horizontal="left"/>
      <protection hidden="1"/>
    </xf>
    <xf numFmtId="164" fontId="17" fillId="20" borderId="74" xfId="31" applyFont="1" applyFill="1" applyBorder="1" applyAlignment="1" applyProtection="1">
      <alignment horizontal="center"/>
      <protection hidden="1"/>
    </xf>
    <xf numFmtId="0" fontId="10" fillId="23" borderId="74" xfId="155" applyFont="1" applyFill="1" applyBorder="1" applyAlignment="1" applyProtection="1">
      <alignment horizontal="center" vertical="center" wrapText="1"/>
      <protection hidden="1"/>
    </xf>
    <xf numFmtId="177" fontId="27" fillId="29" borderId="39" xfId="0" applyNumberFormat="1" applyFont="1" applyFill="1" applyBorder="1" applyAlignment="1" applyProtection="1">
      <alignment horizontal="center" vertical="center"/>
      <protection hidden="1"/>
    </xf>
    <xf numFmtId="0" fontId="61" fillId="20" borderId="67" xfId="0" applyFont="1" applyFill="1" applyBorder="1" applyProtection="1">
      <protection hidden="1"/>
    </xf>
    <xf numFmtId="0" fontId="50" fillId="25" borderId="72" xfId="150" applyFont="1" applyFill="1" applyBorder="1" applyAlignment="1" applyProtection="1">
      <alignment wrapText="1"/>
      <protection locked="0" hidden="1"/>
    </xf>
    <xf numFmtId="0" fontId="50" fillId="25" borderId="88" xfId="150" applyFont="1" applyFill="1" applyBorder="1" applyAlignment="1" applyProtection="1">
      <alignment wrapText="1"/>
      <protection locked="0" hidden="1"/>
    </xf>
    <xf numFmtId="46" fontId="10" fillId="0" borderId="53" xfId="0" applyNumberFormat="1" applyFont="1" applyBorder="1" applyProtection="1">
      <protection hidden="1"/>
    </xf>
    <xf numFmtId="1" fontId="11" fillId="20" borderId="7" xfId="0" applyNumberFormat="1" applyFont="1" applyFill="1" applyBorder="1" applyAlignment="1" applyProtection="1">
      <alignment horizontal="left" wrapText="1"/>
      <protection hidden="1"/>
    </xf>
    <xf numFmtId="167" fontId="11" fillId="0" borderId="7" xfId="0" applyNumberFormat="1" applyFont="1" applyBorder="1" applyAlignment="1" applyProtection="1">
      <alignment horizontal="left"/>
      <protection hidden="1"/>
    </xf>
    <xf numFmtId="0" fontId="60" fillId="29" borderId="2" xfId="0" applyFont="1" applyFill="1" applyBorder="1" applyProtection="1">
      <protection hidden="1"/>
    </xf>
    <xf numFmtId="0" fontId="60" fillId="28" borderId="10" xfId="0" applyFont="1" applyFill="1" applyBorder="1" applyAlignment="1" applyProtection="1">
      <alignment horizontal="center"/>
      <protection hidden="1"/>
    </xf>
    <xf numFmtId="0" fontId="60" fillId="28" borderId="2" xfId="0" applyFont="1" applyFill="1" applyBorder="1" applyProtection="1">
      <protection hidden="1"/>
    </xf>
    <xf numFmtId="0" fontId="60" fillId="28" borderId="56" xfId="0" applyFont="1" applyFill="1" applyBorder="1" applyProtection="1">
      <protection hidden="1"/>
    </xf>
    <xf numFmtId="0" fontId="11" fillId="0" borderId="52" xfId="0" applyFont="1" applyBorder="1" applyAlignment="1" applyProtection="1">
      <alignment horizontal="left" vertical="center" wrapText="1"/>
      <protection hidden="1"/>
    </xf>
    <xf numFmtId="0" fontId="54" fillId="0" borderId="41" xfId="0" applyFont="1" applyBorder="1" applyAlignment="1" applyProtection="1">
      <alignment vertical="center" wrapText="1"/>
      <protection hidden="1"/>
    </xf>
    <xf numFmtId="0" fontId="54" fillId="0" borderId="42" xfId="0" applyFont="1" applyBorder="1" applyAlignment="1" applyProtection="1">
      <alignment vertical="center" wrapText="1"/>
      <protection hidden="1"/>
    </xf>
    <xf numFmtId="0" fontId="54" fillId="0" borderId="0" xfId="53" applyFont="1" applyAlignment="1" applyProtection="1">
      <alignment vertical="center"/>
      <protection hidden="1"/>
    </xf>
    <xf numFmtId="0" fontId="32" fillId="0" borderId="41" xfId="0" applyFont="1" applyBorder="1" applyAlignment="1" applyProtection="1">
      <alignment vertical="top" wrapText="1"/>
      <protection hidden="1"/>
    </xf>
    <xf numFmtId="0" fontId="103" fillId="0" borderId="41" xfId="0" applyFont="1" applyBorder="1" applyAlignment="1" applyProtection="1">
      <alignment wrapText="1"/>
      <protection hidden="1"/>
    </xf>
    <xf numFmtId="0" fontId="53" fillId="0" borderId="41" xfId="0" applyFont="1" applyBorder="1" applyAlignment="1" applyProtection="1">
      <alignment wrapText="1"/>
      <protection hidden="1"/>
    </xf>
    <xf numFmtId="0" fontId="103" fillId="0" borderId="42" xfId="0" applyFont="1" applyBorder="1" applyAlignment="1" applyProtection="1">
      <alignment wrapText="1"/>
      <protection hidden="1"/>
    </xf>
    <xf numFmtId="0" fontId="27" fillId="65" borderId="0" xfId="38" applyFont="1" applyFill="1" applyAlignment="1" applyProtection="1">
      <alignment horizontal="left" vertical="center" wrapText="1"/>
      <protection hidden="1"/>
    </xf>
    <xf numFmtId="0" fontId="23" fillId="74" borderId="0" xfId="41" applyFill="1" applyProtection="1">
      <protection hidden="1"/>
    </xf>
    <xf numFmtId="0" fontId="25" fillId="74" borderId="0" xfId="41" applyFont="1" applyFill="1" applyAlignment="1" applyProtection="1">
      <alignment horizontal="left"/>
      <protection hidden="1"/>
    </xf>
    <xf numFmtId="0" fontId="10" fillId="28" borderId="64" xfId="0" applyFont="1" applyFill="1" applyBorder="1" applyProtection="1">
      <protection hidden="1"/>
    </xf>
    <xf numFmtId="0" fontId="10" fillId="28" borderId="42" xfId="0" applyFont="1" applyFill="1" applyBorder="1" applyProtection="1">
      <protection hidden="1"/>
    </xf>
    <xf numFmtId="164" fontId="10" fillId="28" borderId="64" xfId="0" applyNumberFormat="1" applyFont="1" applyFill="1" applyBorder="1" applyAlignment="1" applyProtection="1">
      <alignment horizontal="center"/>
      <protection hidden="1"/>
    </xf>
    <xf numFmtId="170" fontId="11" fillId="0" borderId="64" xfId="0" applyNumberFormat="1" applyFont="1" applyBorder="1" applyAlignment="1" applyProtection="1">
      <alignment horizontal="center" vertical="center"/>
      <protection hidden="1"/>
    </xf>
    <xf numFmtId="0" fontId="10" fillId="29" borderId="74" xfId="0" applyFont="1" applyFill="1" applyBorder="1" applyAlignment="1" applyProtection="1">
      <alignment vertical="center" wrapText="1"/>
      <protection hidden="1"/>
    </xf>
    <xf numFmtId="0" fontId="10" fillId="29" borderId="74" xfId="53" applyFont="1" applyFill="1" applyBorder="1" applyAlignment="1" applyProtection="1">
      <alignment vertical="center"/>
      <protection hidden="1"/>
    </xf>
    <xf numFmtId="1" fontId="11" fillId="0" borderId="75" xfId="0" applyNumberFormat="1" applyFont="1" applyBorder="1" applyAlignment="1" applyProtection="1">
      <alignment horizontal="center" vertical="center"/>
      <protection hidden="1"/>
    </xf>
    <xf numFmtId="170" fontId="11" fillId="0" borderId="67" xfId="0" applyNumberFormat="1" applyFont="1" applyBorder="1" applyAlignment="1" applyProtection="1">
      <alignment horizontal="right" vertical="center"/>
      <protection hidden="1"/>
    </xf>
    <xf numFmtId="1" fontId="11" fillId="25" borderId="75" xfId="0" applyNumberFormat="1" applyFont="1" applyFill="1" applyBorder="1" applyAlignment="1" applyProtection="1">
      <alignment horizontal="center" vertical="center"/>
      <protection locked="0" hidden="1"/>
    </xf>
    <xf numFmtId="46" fontId="11" fillId="0" borderId="53" xfId="0" applyNumberFormat="1" applyFont="1" applyBorder="1" applyAlignment="1" applyProtection="1">
      <alignment vertical="center"/>
      <protection hidden="1"/>
    </xf>
    <xf numFmtId="46" fontId="11" fillId="0" borderId="67" xfId="0" applyNumberFormat="1" applyFont="1" applyBorder="1" applyAlignment="1" applyProtection="1">
      <alignment vertical="center"/>
      <protection hidden="1"/>
    </xf>
    <xf numFmtId="0" fontId="10" fillId="29" borderId="74" xfId="53" applyFont="1" applyFill="1" applyBorder="1" applyAlignment="1" applyProtection="1">
      <alignment vertical="center" wrapText="1"/>
      <protection hidden="1"/>
    </xf>
    <xf numFmtId="0" fontId="11" fillId="29" borderId="74" xfId="53" applyFont="1" applyFill="1" applyBorder="1" applyAlignment="1" applyProtection="1">
      <alignment vertical="center"/>
      <protection hidden="1"/>
    </xf>
    <xf numFmtId="0" fontId="11" fillId="0" borderId="53" xfId="53" applyFont="1" applyBorder="1" applyAlignment="1" applyProtection="1">
      <alignment vertical="center"/>
      <protection hidden="1"/>
    </xf>
    <xf numFmtId="0" fontId="11" fillId="23" borderId="62" xfId="0" applyFont="1" applyFill="1" applyBorder="1" applyAlignment="1" applyProtection="1">
      <alignment vertical="center"/>
      <protection hidden="1"/>
    </xf>
    <xf numFmtId="0" fontId="11" fillId="0" borderId="74" xfId="53" applyFont="1" applyBorder="1" applyAlignment="1" applyProtection="1">
      <alignment vertical="center" wrapText="1"/>
      <protection hidden="1"/>
    </xf>
    <xf numFmtId="0" fontId="97" fillId="0" borderId="74" xfId="53" applyFont="1" applyBorder="1" applyAlignment="1" applyProtection="1">
      <alignment vertical="center" wrapText="1"/>
      <protection hidden="1"/>
    </xf>
    <xf numFmtId="0" fontId="11" fillId="23" borderId="62" xfId="0" applyFont="1" applyFill="1" applyBorder="1" applyProtection="1">
      <protection hidden="1"/>
    </xf>
    <xf numFmtId="0" fontId="11" fillId="28" borderId="42" xfId="0" applyFont="1" applyFill="1" applyBorder="1" applyProtection="1">
      <protection hidden="1"/>
    </xf>
    <xf numFmtId="0" fontId="11" fillId="69" borderId="0" xfId="0" applyFont="1" applyFill="1" applyProtection="1">
      <protection hidden="1"/>
    </xf>
    <xf numFmtId="0" fontId="54" fillId="69" borderId="0" xfId="0" applyFont="1" applyFill="1" applyAlignment="1" applyProtection="1">
      <alignment vertical="center"/>
      <protection hidden="1"/>
    </xf>
    <xf numFmtId="0" fontId="10" fillId="69" borderId="0" xfId="0" applyFont="1" applyFill="1" applyProtection="1">
      <protection hidden="1"/>
    </xf>
    <xf numFmtId="0" fontId="97" fillId="69" borderId="0" xfId="0" applyFont="1" applyFill="1" applyProtection="1">
      <protection hidden="1"/>
    </xf>
    <xf numFmtId="0" fontId="60" fillId="69" borderId="0" xfId="0" applyFont="1" applyFill="1" applyAlignment="1" applyProtection="1">
      <alignment vertical="center"/>
      <protection hidden="1"/>
    </xf>
    <xf numFmtId="0" fontId="10" fillId="69" borderId="0" xfId="0" applyFont="1" applyFill="1" applyAlignment="1" applyProtection="1">
      <alignment vertical="center"/>
      <protection hidden="1"/>
    </xf>
    <xf numFmtId="0" fontId="27" fillId="69" borderId="0" xfId="0" applyFont="1" applyFill="1" applyAlignment="1" applyProtection="1">
      <alignment vertical="center"/>
      <protection hidden="1"/>
    </xf>
    <xf numFmtId="0" fontId="97" fillId="62" borderId="62" xfId="53" applyFont="1" applyFill="1" applyBorder="1" applyAlignment="1" applyProtection="1">
      <alignment vertical="center"/>
      <protection hidden="1"/>
    </xf>
    <xf numFmtId="0" fontId="24" fillId="68" borderId="0" xfId="154" applyFont="1" applyFill="1" applyAlignment="1" applyProtection="1">
      <alignment horizontal="left" vertical="center" wrapText="1" readingOrder="1"/>
      <protection hidden="1"/>
    </xf>
    <xf numFmtId="0" fontId="26" fillId="68" borderId="0" xfId="154" applyFont="1" applyFill="1" applyAlignment="1" applyProtection="1">
      <alignment horizontal="left" vertical="center" wrapText="1" readingOrder="1"/>
      <protection hidden="1"/>
    </xf>
    <xf numFmtId="0" fontId="9" fillId="0" borderId="0" xfId="154" applyFont="1" applyAlignment="1" applyProtection="1">
      <alignment horizontal="left" vertical="center" wrapText="1" readingOrder="1"/>
      <protection hidden="1"/>
    </xf>
    <xf numFmtId="0" fontId="134" fillId="0" borderId="0" xfId="154" applyFont="1" applyAlignment="1" applyProtection="1">
      <alignment horizontal="left" vertical="center" wrapText="1" readingOrder="1"/>
      <protection hidden="1"/>
    </xf>
    <xf numFmtId="0" fontId="130" fillId="0" borderId="0" xfId="154" applyFont="1" applyAlignment="1" applyProtection="1">
      <alignment horizontal="left" vertical="center" wrapText="1" readingOrder="1"/>
      <protection hidden="1"/>
    </xf>
    <xf numFmtId="0" fontId="26" fillId="0" borderId="0" xfId="154" applyFont="1" applyAlignment="1" applyProtection="1">
      <alignment horizontal="left" vertical="center" wrapText="1" readingOrder="1"/>
      <protection hidden="1"/>
    </xf>
    <xf numFmtId="0" fontId="9" fillId="73" borderId="1" xfId="154" applyFont="1" applyFill="1" applyBorder="1" applyAlignment="1" applyProtection="1">
      <alignment horizontal="left" vertical="center" wrapText="1" readingOrder="1"/>
      <protection hidden="1"/>
    </xf>
    <xf numFmtId="0" fontId="9" fillId="73" borderId="62" xfId="154" applyFont="1" applyFill="1" applyBorder="1" applyAlignment="1" applyProtection="1">
      <alignment horizontal="left" vertical="center" wrapText="1" readingOrder="1"/>
      <protection hidden="1"/>
    </xf>
    <xf numFmtId="0" fontId="26" fillId="73" borderId="1" xfId="154" applyFont="1" applyFill="1" applyBorder="1" applyAlignment="1" applyProtection="1">
      <alignment horizontal="left" vertical="center" wrapText="1" readingOrder="1"/>
      <protection hidden="1"/>
    </xf>
    <xf numFmtId="0" fontId="9" fillId="73" borderId="74" xfId="154" applyFont="1" applyFill="1" applyBorder="1" applyAlignment="1" applyProtection="1">
      <alignment horizontal="left" vertical="center" wrapText="1" readingOrder="1"/>
      <protection hidden="1"/>
    </xf>
    <xf numFmtId="0" fontId="17" fillId="0" borderId="0" xfId="0" applyFont="1" applyAlignment="1" applyProtection="1">
      <alignment horizontal="center" vertical="center" wrapText="1"/>
      <protection hidden="1"/>
    </xf>
    <xf numFmtId="0" fontId="105" fillId="0" borderId="0" xfId="0" applyFont="1" applyAlignment="1" applyProtection="1">
      <alignment vertical="center"/>
      <protection hidden="1"/>
    </xf>
    <xf numFmtId="0" fontId="0" fillId="0" borderId="0" xfId="0" applyAlignment="1" applyProtection="1">
      <alignment vertical="center"/>
      <protection hidden="1"/>
    </xf>
    <xf numFmtId="0" fontId="17" fillId="66" borderId="52" xfId="0" applyFont="1" applyFill="1" applyBorder="1" applyAlignment="1" applyProtection="1">
      <alignment horizontal="center" vertical="center"/>
      <protection hidden="1"/>
    </xf>
    <xf numFmtId="0" fontId="17" fillId="66" borderId="52" xfId="0" applyFont="1" applyFill="1" applyBorder="1" applyAlignment="1" applyProtection="1">
      <alignment horizontal="center" vertical="center" wrapText="1"/>
      <protection hidden="1"/>
    </xf>
    <xf numFmtId="0" fontId="105" fillId="64" borderId="0" xfId="0" applyFont="1" applyFill="1" applyAlignment="1" applyProtection="1">
      <alignment vertical="center"/>
      <protection hidden="1"/>
    </xf>
    <xf numFmtId="0" fontId="14" fillId="20" borderId="52" xfId="107" applyFont="1" applyFill="1" applyBorder="1" applyAlignment="1" applyProtection="1">
      <alignment horizontal="left" vertical="center" wrapText="1"/>
      <protection hidden="1"/>
    </xf>
    <xf numFmtId="0" fontId="14" fillId="20" borderId="52" xfId="107" applyFont="1" applyFill="1" applyBorder="1" applyAlignment="1" applyProtection="1">
      <alignment horizontal="center" vertical="center" wrapText="1"/>
      <protection hidden="1"/>
    </xf>
    <xf numFmtId="168" fontId="14" fillId="0" borderId="52" xfId="0" applyNumberFormat="1" applyFont="1" applyBorder="1" applyAlignment="1" applyProtection="1">
      <alignment vertical="center"/>
      <protection hidden="1"/>
    </xf>
    <xf numFmtId="0" fontId="50" fillId="0" borderId="0" xfId="0" applyFont="1" applyAlignment="1" applyProtection="1">
      <alignment vertical="center"/>
      <protection hidden="1"/>
    </xf>
    <xf numFmtId="0" fontId="14" fillId="0" borderId="0" xfId="125" applyFont="1" applyAlignment="1" applyProtection="1">
      <alignment horizontal="center" vertical="center" wrapText="1"/>
      <protection hidden="1"/>
    </xf>
    <xf numFmtId="0" fontId="14" fillId="0" borderId="0" xfId="107" applyFont="1" applyAlignment="1" applyProtection="1">
      <alignment horizontal="left" vertical="center" wrapText="1"/>
      <protection hidden="1"/>
    </xf>
    <xf numFmtId="168" fontId="14" fillId="0" borderId="57" xfId="0" applyNumberFormat="1" applyFont="1" applyBorder="1" applyAlignment="1" applyProtection="1">
      <alignment vertical="center"/>
      <protection hidden="1"/>
    </xf>
    <xf numFmtId="168" fontId="14" fillId="0" borderId="0" xfId="0" applyNumberFormat="1" applyFont="1" applyAlignment="1" applyProtection="1">
      <alignment vertical="center"/>
      <protection hidden="1"/>
    </xf>
    <xf numFmtId="0" fontId="120" fillId="64" borderId="11" xfId="107" applyFont="1" applyFill="1" applyBorder="1" applyAlignment="1" applyProtection="1">
      <alignment horizontal="right" vertical="center" wrapText="1"/>
      <protection hidden="1"/>
    </xf>
    <xf numFmtId="168" fontId="120" fillId="64" borderId="52" xfId="0" applyNumberFormat="1" applyFont="1" applyFill="1" applyBorder="1" applyAlignment="1" applyProtection="1">
      <alignment vertical="center"/>
      <protection hidden="1"/>
    </xf>
    <xf numFmtId="0" fontId="14" fillId="0" borderId="57" xfId="107" applyFont="1" applyBorder="1" applyAlignment="1" applyProtection="1">
      <alignment horizontal="center" vertical="center" wrapText="1"/>
      <protection hidden="1"/>
    </xf>
    <xf numFmtId="0" fontId="14" fillId="0" borderId="52" xfId="107" applyFont="1" applyBorder="1" applyAlignment="1" applyProtection="1">
      <alignment horizontal="right" vertical="center" wrapText="1"/>
      <protection hidden="1"/>
    </xf>
    <xf numFmtId="0" fontId="14" fillId="0" borderId="11" xfId="107" applyFont="1" applyBorder="1" applyAlignment="1" applyProtection="1">
      <alignment horizontal="right" vertical="center" wrapText="1"/>
      <protection hidden="1"/>
    </xf>
    <xf numFmtId="168" fontId="136" fillId="0" borderId="52" xfId="0" applyNumberFormat="1" applyFont="1" applyBorder="1" applyAlignment="1" applyProtection="1">
      <alignment vertical="center"/>
      <protection hidden="1"/>
    </xf>
    <xf numFmtId="4" fontId="105" fillId="0" borderId="0" xfId="0" applyNumberFormat="1" applyFont="1" applyAlignment="1" applyProtection="1">
      <alignment vertical="center"/>
      <protection hidden="1"/>
    </xf>
    <xf numFmtId="0" fontId="106" fillId="64" borderId="66" xfId="0" applyFont="1" applyFill="1" applyBorder="1" applyAlignment="1" applyProtection="1">
      <alignment horizontal="right" vertical="center"/>
      <protection hidden="1"/>
    </xf>
    <xf numFmtId="168" fontId="106" fillId="64" borderId="65" xfId="0" applyNumberFormat="1" applyFont="1" applyFill="1" applyBorder="1" applyAlignment="1" applyProtection="1">
      <alignment vertical="center"/>
      <protection hidden="1"/>
    </xf>
    <xf numFmtId="0" fontId="105" fillId="64" borderId="2" xfId="0" applyFont="1" applyFill="1" applyBorder="1" applyAlignment="1" applyProtection="1">
      <alignment vertical="center"/>
      <protection hidden="1"/>
    </xf>
    <xf numFmtId="178" fontId="0" fillId="0" borderId="0" xfId="0" applyNumberFormat="1" applyAlignment="1" applyProtection="1">
      <alignment vertical="center"/>
      <protection hidden="1"/>
    </xf>
    <xf numFmtId="0" fontId="61" fillId="21" borderId="74" xfId="0" applyFont="1" applyFill="1" applyBorder="1" applyAlignment="1" applyProtection="1">
      <alignment horizontal="center" vertical="center" wrapText="1"/>
      <protection hidden="1"/>
    </xf>
    <xf numFmtId="166" fontId="61" fillId="21" borderId="74" xfId="0" applyNumberFormat="1" applyFont="1" applyFill="1" applyBorder="1" applyAlignment="1" applyProtection="1">
      <alignment horizontal="center" vertical="center" wrapText="1"/>
      <protection hidden="1"/>
    </xf>
    <xf numFmtId="0" fontId="93" fillId="0" borderId="74" xfId="0" applyFont="1" applyBorder="1" applyAlignment="1" applyProtection="1">
      <alignment vertical="center"/>
      <protection hidden="1"/>
    </xf>
    <xf numFmtId="0" fontId="93" fillId="0" borderId="74" xfId="0" applyFont="1" applyBorder="1" applyAlignment="1" applyProtection="1">
      <alignment vertical="center" wrapText="1"/>
      <protection hidden="1"/>
    </xf>
    <xf numFmtId="0" fontId="93" fillId="0" borderId="74" xfId="0" applyFont="1" applyBorder="1" applyAlignment="1" applyProtection="1">
      <alignment horizontal="center" vertical="center"/>
      <protection hidden="1"/>
    </xf>
    <xf numFmtId="166" fontId="93" fillId="0" borderId="74" xfId="0" applyNumberFormat="1" applyFont="1" applyBorder="1" applyAlignment="1" applyProtection="1">
      <alignment horizontal="center" vertical="center"/>
      <protection hidden="1"/>
    </xf>
    <xf numFmtId="167" fontId="108" fillId="67" borderId="74" xfId="0" applyNumberFormat="1" applyFont="1" applyFill="1" applyBorder="1" applyAlignment="1" applyProtection="1">
      <alignment horizontal="center" vertical="center"/>
      <protection hidden="1"/>
    </xf>
    <xf numFmtId="168" fontId="109" fillId="0" borderId="74" xfId="0" applyNumberFormat="1" applyFont="1" applyBorder="1" applyAlignment="1" applyProtection="1">
      <alignment vertical="center"/>
      <protection hidden="1"/>
    </xf>
    <xf numFmtId="0" fontId="93" fillId="0" borderId="0" xfId="0" applyFont="1" applyAlignment="1" applyProtection="1">
      <alignment vertical="center"/>
      <protection hidden="1"/>
    </xf>
    <xf numFmtId="0" fontId="93" fillId="0" borderId="0" xfId="0" applyFont="1" applyAlignment="1" applyProtection="1">
      <alignment horizontal="center"/>
      <protection hidden="1"/>
    </xf>
    <xf numFmtId="166" fontId="93" fillId="0" borderId="0" xfId="0" applyNumberFormat="1" applyFont="1" applyAlignment="1" applyProtection="1">
      <alignment horizontal="center"/>
      <protection hidden="1"/>
    </xf>
    <xf numFmtId="168" fontId="61" fillId="64" borderId="74" xfId="0" applyNumberFormat="1" applyFont="1" applyFill="1" applyBorder="1" applyAlignment="1" applyProtection="1">
      <alignment horizontal="right" vertical="center"/>
      <protection hidden="1"/>
    </xf>
    <xf numFmtId="0" fontId="25" fillId="0" borderId="27" xfId="150" applyFont="1" applyBorder="1" applyAlignment="1" applyProtection="1">
      <alignment horizontal="left" vertical="top" wrapText="1"/>
      <protection hidden="1"/>
    </xf>
    <xf numFmtId="0" fontId="25" fillId="0" borderId="37" xfId="150" applyFont="1" applyBorder="1" applyAlignment="1" applyProtection="1">
      <alignment horizontal="left" vertical="top" wrapText="1"/>
      <protection hidden="1"/>
    </xf>
    <xf numFmtId="0" fontId="9" fillId="25" borderId="7" xfId="38" applyFill="1" applyBorder="1" applyAlignment="1" applyProtection="1">
      <alignment horizontal="left" vertical="center" wrapText="1"/>
      <protection locked="0" hidden="1"/>
    </xf>
    <xf numFmtId="0" fontId="25" fillId="25" borderId="7" xfId="38" applyFont="1" applyFill="1" applyBorder="1" applyAlignment="1" applyProtection="1">
      <alignment vertical="top" wrapText="1"/>
      <protection locked="0" hidden="1"/>
    </xf>
    <xf numFmtId="0" fontId="14" fillId="25" borderId="7" xfId="38" applyFont="1" applyFill="1" applyBorder="1" applyAlignment="1" applyProtection="1">
      <alignment vertical="top" wrapText="1"/>
      <protection locked="0" hidden="1"/>
    </xf>
    <xf numFmtId="0" fontId="14" fillId="25" borderId="7" xfId="38" applyFont="1" applyFill="1" applyBorder="1" applyAlignment="1" applyProtection="1">
      <alignment horizontal="left" vertical="top" wrapText="1"/>
      <protection locked="0" hidden="1"/>
    </xf>
    <xf numFmtId="0" fontId="14" fillId="25" borderId="52" xfId="38" applyFont="1" applyFill="1" applyBorder="1" applyAlignment="1" applyProtection="1">
      <alignment vertical="top" wrapText="1"/>
      <protection locked="0" hidden="1"/>
    </xf>
    <xf numFmtId="0" fontId="133" fillId="29" borderId="0" xfId="157" applyFont="1" applyFill="1" applyAlignment="1" applyProtection="1">
      <alignment horizontal="center" vertical="top"/>
      <protection hidden="1"/>
    </xf>
    <xf numFmtId="0" fontId="2" fillId="0" borderId="0" xfId="157" applyProtection="1">
      <protection hidden="1"/>
    </xf>
    <xf numFmtId="0" fontId="14" fillId="0" borderId="0" xfId="157" applyFont="1" applyAlignment="1" applyProtection="1">
      <alignment horizontal="center" vertical="center" wrapText="1"/>
      <protection hidden="1"/>
    </xf>
    <xf numFmtId="0" fontId="9" fillId="0" borderId="0" xfId="157" applyFont="1" applyAlignment="1" applyProtection="1">
      <alignment horizontal="left" vertical="center" wrapText="1"/>
      <protection hidden="1"/>
    </xf>
    <xf numFmtId="0" fontId="9" fillId="0" borderId="0" xfId="157" applyFont="1" applyAlignment="1" applyProtection="1">
      <alignment vertical="center" wrapText="1"/>
      <protection hidden="1"/>
    </xf>
    <xf numFmtId="0" fontId="9" fillId="0" borderId="0" xfId="157" applyFont="1" applyAlignment="1" applyProtection="1">
      <alignment horizontal="justify" vertical="center" wrapText="1"/>
      <protection hidden="1"/>
    </xf>
    <xf numFmtId="0" fontId="9" fillId="0" borderId="0" xfId="157" applyFont="1" applyAlignment="1" applyProtection="1">
      <alignment horizontal="left" wrapText="1"/>
      <protection hidden="1"/>
    </xf>
    <xf numFmtId="0" fontId="9" fillId="0" borderId="0" xfId="158" applyFont="1" applyAlignment="1" applyProtection="1">
      <alignment horizontal="left" vertical="center" wrapText="1" readingOrder="1"/>
      <protection hidden="1"/>
    </xf>
    <xf numFmtId="0" fontId="9" fillId="0" borderId="0" xfId="157" applyFont="1" applyAlignment="1" applyProtection="1">
      <alignment horizontal="justify" vertical="center"/>
      <protection hidden="1"/>
    </xf>
    <xf numFmtId="0" fontId="9" fillId="73" borderId="63" xfId="157" applyFont="1" applyFill="1" applyBorder="1" applyAlignment="1" applyProtection="1">
      <alignment horizontal="justify" vertical="center" wrapText="1"/>
      <protection hidden="1"/>
    </xf>
    <xf numFmtId="0" fontId="9" fillId="73" borderId="1" xfId="157" applyFont="1" applyFill="1" applyBorder="1" applyAlignment="1" applyProtection="1">
      <alignment horizontal="left" vertical="center" wrapText="1"/>
      <protection hidden="1"/>
    </xf>
    <xf numFmtId="0" fontId="9" fillId="73" borderId="1" xfId="157" applyFont="1" applyFill="1" applyBorder="1" applyAlignment="1" applyProtection="1">
      <alignment horizontal="justify" vertical="center"/>
      <protection hidden="1"/>
    </xf>
    <xf numFmtId="0" fontId="134" fillId="0" borderId="0" xfId="157" applyFont="1" applyProtection="1">
      <protection hidden="1"/>
    </xf>
    <xf numFmtId="173" fontId="11" fillId="25" borderId="74" xfId="152" applyNumberFormat="1" applyFont="1" applyFill="1" applyBorder="1" applyAlignment="1" applyProtection="1">
      <alignment vertical="center"/>
      <protection locked="0" hidden="1"/>
    </xf>
    <xf numFmtId="171" fontId="11" fillId="25" borderId="62" xfId="155" applyNumberFormat="1" applyFont="1" applyFill="1" applyBorder="1" applyAlignment="1" applyProtection="1">
      <alignment horizontal="right"/>
      <protection locked="0" hidden="1"/>
    </xf>
    <xf numFmtId="171" fontId="11" fillId="25" borderId="74" xfId="155" applyNumberFormat="1" applyFont="1" applyFill="1" applyBorder="1" applyAlignment="1" applyProtection="1">
      <alignment horizontal="right"/>
      <protection locked="0" hidden="1"/>
    </xf>
    <xf numFmtId="0" fontId="19" fillId="0" borderId="0" xfId="0" applyFont="1" applyProtection="1">
      <protection hidden="1"/>
    </xf>
    <xf numFmtId="0" fontId="18" fillId="0" borderId="74" xfId="0" applyFont="1" applyBorder="1" applyAlignment="1" applyProtection="1">
      <alignment horizontal="right"/>
      <protection hidden="1"/>
    </xf>
    <xf numFmtId="166" fontId="19" fillId="0" borderId="74" xfId="0" applyNumberFormat="1" applyFont="1" applyBorder="1" applyAlignment="1" applyProtection="1">
      <alignment horizontal="right"/>
      <protection hidden="1"/>
    </xf>
    <xf numFmtId="0" fontId="18" fillId="0" borderId="2" xfId="0" applyFont="1" applyBorder="1" applyAlignment="1" applyProtection="1">
      <alignment horizontal="center"/>
      <protection hidden="1"/>
    </xf>
    <xf numFmtId="192" fontId="18" fillId="0" borderId="0" xfId="0" applyNumberFormat="1" applyFont="1" applyAlignment="1" applyProtection="1">
      <alignment horizontal="center"/>
      <protection hidden="1"/>
    </xf>
    <xf numFmtId="167" fontId="18" fillId="0" borderId="0" xfId="0" applyNumberFormat="1" applyFont="1" applyAlignment="1" applyProtection="1">
      <alignment horizontal="right"/>
      <protection hidden="1"/>
    </xf>
    <xf numFmtId="178" fontId="18" fillId="0" borderId="0" xfId="0" applyNumberFormat="1" applyFont="1" applyAlignment="1" applyProtection="1">
      <alignment horizontal="right"/>
      <protection hidden="1"/>
    </xf>
    <xf numFmtId="168" fontId="18" fillId="0" borderId="0" xfId="0" applyNumberFormat="1" applyFont="1" applyProtection="1">
      <protection hidden="1"/>
    </xf>
    <xf numFmtId="0" fontId="18" fillId="72" borderId="74" xfId="0" applyFont="1" applyFill="1" applyBorder="1" applyAlignment="1" applyProtection="1">
      <alignment horizontal="right"/>
      <protection hidden="1"/>
    </xf>
    <xf numFmtId="166" fontId="19" fillId="72" borderId="74" xfId="0" applyNumberFormat="1" applyFont="1" applyFill="1" applyBorder="1" applyAlignment="1" applyProtection="1">
      <alignment horizontal="right"/>
      <protection hidden="1"/>
    </xf>
    <xf numFmtId="0" fontId="18" fillId="0" borderId="2" xfId="0" applyFont="1" applyBorder="1" applyAlignment="1" applyProtection="1">
      <alignment horizontal="right"/>
      <protection hidden="1"/>
    </xf>
    <xf numFmtId="167" fontId="18" fillId="72" borderId="67" xfId="0" applyNumberFormat="1" applyFont="1" applyFill="1" applyBorder="1" applyAlignment="1" applyProtection="1">
      <alignment horizontal="right"/>
      <protection hidden="1"/>
    </xf>
    <xf numFmtId="168" fontId="19" fillId="72" borderId="67" xfId="0" applyNumberFormat="1" applyFont="1" applyFill="1" applyBorder="1" applyProtection="1">
      <protection hidden="1"/>
    </xf>
    <xf numFmtId="168" fontId="18" fillId="72" borderId="53" xfId="0" applyNumberFormat="1" applyFont="1" applyFill="1" applyBorder="1" applyProtection="1">
      <protection hidden="1"/>
    </xf>
    <xf numFmtId="0" fontId="19" fillId="64" borderId="0" xfId="0" applyFont="1" applyFill="1" applyAlignment="1" applyProtection="1">
      <alignment horizontal="left"/>
      <protection hidden="1"/>
    </xf>
    <xf numFmtId="0" fontId="19" fillId="64" borderId="0" xfId="0" applyFont="1" applyFill="1" applyAlignment="1" applyProtection="1">
      <alignment horizontal="right"/>
      <protection hidden="1"/>
    </xf>
    <xf numFmtId="166" fontId="19" fillId="64" borderId="62" xfId="0" applyNumberFormat="1" applyFont="1" applyFill="1" applyBorder="1" applyAlignment="1" applyProtection="1">
      <alignment horizontal="right"/>
      <protection hidden="1"/>
    </xf>
    <xf numFmtId="0" fontId="19" fillId="64" borderId="56" xfId="0" applyFont="1" applyFill="1" applyBorder="1" applyAlignment="1" applyProtection="1">
      <alignment horizontal="right"/>
      <protection hidden="1"/>
    </xf>
    <xf numFmtId="192" fontId="19" fillId="64" borderId="0" xfId="0" applyNumberFormat="1" applyFont="1" applyFill="1" applyAlignment="1" applyProtection="1">
      <alignment horizontal="right"/>
      <protection hidden="1"/>
    </xf>
    <xf numFmtId="167" fontId="19" fillId="64" borderId="0" xfId="0" applyNumberFormat="1" applyFont="1" applyFill="1" applyAlignment="1" applyProtection="1">
      <alignment horizontal="right"/>
      <protection hidden="1"/>
    </xf>
    <xf numFmtId="197" fontId="19" fillId="72" borderId="74" xfId="0" applyNumberFormat="1" applyFont="1" applyFill="1" applyBorder="1" applyAlignment="1" applyProtection="1">
      <alignment horizontal="right"/>
      <protection hidden="1"/>
    </xf>
    <xf numFmtId="168" fontId="19" fillId="72" borderId="74" xfId="0" applyNumberFormat="1" applyFont="1" applyFill="1" applyBorder="1" applyAlignment="1" applyProtection="1">
      <alignment horizontal="right"/>
      <protection hidden="1"/>
    </xf>
    <xf numFmtId="0" fontId="19" fillId="21" borderId="52" xfId="0" applyFont="1" applyFill="1" applyBorder="1" applyAlignment="1" applyProtection="1">
      <alignment horizontal="center" vertical="center"/>
      <protection hidden="1"/>
    </xf>
    <xf numFmtId="0" fontId="19" fillId="21" borderId="52" xfId="0" applyFont="1" applyFill="1" applyBorder="1" applyAlignment="1" applyProtection="1">
      <alignment horizontal="center" vertical="center" wrapText="1"/>
      <protection hidden="1"/>
    </xf>
    <xf numFmtId="166" fontId="19" fillId="21" borderId="52" xfId="0" applyNumberFormat="1" applyFont="1" applyFill="1" applyBorder="1" applyAlignment="1" applyProtection="1">
      <alignment horizontal="center" vertical="center" wrapText="1"/>
      <protection hidden="1"/>
    </xf>
    <xf numFmtId="2" fontId="19" fillId="21" borderId="52" xfId="0" applyNumberFormat="1" applyFont="1" applyFill="1" applyBorder="1" applyAlignment="1" applyProtection="1">
      <alignment horizontal="center" vertical="center" wrapText="1"/>
      <protection hidden="1"/>
    </xf>
    <xf numFmtId="192" fontId="19" fillId="21" borderId="52" xfId="0" applyNumberFormat="1" applyFont="1" applyFill="1" applyBorder="1" applyAlignment="1" applyProtection="1">
      <alignment horizontal="center" vertical="center" wrapText="1"/>
      <protection hidden="1"/>
    </xf>
    <xf numFmtId="167" fontId="19" fillId="21" borderId="67" xfId="0" applyNumberFormat="1" applyFont="1" applyFill="1" applyBorder="1" applyAlignment="1" applyProtection="1">
      <alignment horizontal="center" vertical="center" wrapText="1"/>
      <protection hidden="1"/>
    </xf>
    <xf numFmtId="167" fontId="19" fillId="72" borderId="74" xfId="0" applyNumberFormat="1" applyFont="1" applyFill="1" applyBorder="1" applyAlignment="1" applyProtection="1">
      <alignment horizontal="center" vertical="center" wrapText="1"/>
      <protection hidden="1"/>
    </xf>
    <xf numFmtId="168" fontId="19" fillId="72" borderId="74" xfId="0" applyNumberFormat="1" applyFont="1" applyFill="1" applyBorder="1" applyAlignment="1" applyProtection="1">
      <alignment horizontal="center" vertical="center" wrapText="1"/>
      <protection hidden="1"/>
    </xf>
    <xf numFmtId="168" fontId="19" fillId="72" borderId="74" xfId="0" applyNumberFormat="1" applyFont="1" applyFill="1" applyBorder="1" applyAlignment="1" applyProtection="1">
      <alignment horizontal="center" vertical="center"/>
      <protection hidden="1"/>
    </xf>
    <xf numFmtId="0" fontId="19" fillId="0" borderId="0" xfId="0" applyFont="1" applyAlignment="1" applyProtection="1">
      <alignment horizontal="center"/>
      <protection hidden="1"/>
    </xf>
    <xf numFmtId="0" fontId="98" fillId="0" borderId="52" xfId="0" applyFont="1" applyBorder="1" applyAlignment="1" applyProtection="1">
      <alignment horizontal="left" vertical="center"/>
      <protection hidden="1"/>
    </xf>
    <xf numFmtId="0" fontId="98" fillId="0" borderId="52" xfId="107" applyFont="1" applyBorder="1" applyProtection="1">
      <protection hidden="1"/>
    </xf>
    <xf numFmtId="49" fontId="11" fillId="0" borderId="52" xfId="107" applyNumberFormat="1" applyFont="1" applyBorder="1" applyAlignment="1" applyProtection="1">
      <alignment horizontal="left"/>
      <protection hidden="1"/>
    </xf>
    <xf numFmtId="0" fontId="98" fillId="0" borderId="52" xfId="107" applyFont="1" applyBorder="1" applyAlignment="1" applyProtection="1">
      <alignment vertical="center"/>
      <protection hidden="1"/>
    </xf>
    <xf numFmtId="166" fontId="11" fillId="0" borderId="52" xfId="0" applyNumberFormat="1" applyFont="1" applyBorder="1" applyAlignment="1" applyProtection="1">
      <alignment horizontal="right" vertical="center"/>
      <protection hidden="1"/>
    </xf>
    <xf numFmtId="0" fontId="11" fillId="0" borderId="52" xfId="0" applyFont="1" applyBorder="1" applyAlignment="1" applyProtection="1">
      <alignment horizontal="center" vertical="center"/>
      <protection hidden="1"/>
    </xf>
    <xf numFmtId="193" fontId="98" fillId="0" borderId="52" xfId="0" applyNumberFormat="1" applyFont="1" applyBorder="1" applyAlignment="1" applyProtection="1">
      <alignment horizontal="right" wrapText="1"/>
      <protection hidden="1"/>
    </xf>
    <xf numFmtId="194" fontId="98" fillId="0" borderId="52" xfId="0" applyNumberFormat="1" applyFont="1" applyBorder="1" applyAlignment="1" applyProtection="1">
      <alignment horizontal="right" vertical="center" wrapText="1"/>
      <protection hidden="1"/>
    </xf>
    <xf numFmtId="197" fontId="98" fillId="0" borderId="74" xfId="0" applyNumberFormat="1" applyFont="1" applyBorder="1" applyAlignment="1" applyProtection="1">
      <alignment horizontal="right" vertical="center" wrapText="1"/>
      <protection hidden="1"/>
    </xf>
    <xf numFmtId="195" fontId="98" fillId="0" borderId="52" xfId="0" applyNumberFormat="1" applyFont="1" applyBorder="1" applyAlignment="1" applyProtection="1">
      <alignment horizontal="right" wrapText="1"/>
      <protection hidden="1"/>
    </xf>
    <xf numFmtId="0" fontId="18" fillId="0" borderId="0" xfId="0" applyFont="1" applyAlignment="1" applyProtection="1">
      <alignment horizontal="left" vertical="center"/>
      <protection hidden="1"/>
    </xf>
    <xf numFmtId="0" fontId="98" fillId="0" borderId="52" xfId="107" applyFont="1" applyBorder="1" applyAlignment="1" applyProtection="1">
      <alignment horizontal="left" vertical="center"/>
      <protection hidden="1"/>
    </xf>
    <xf numFmtId="0" fontId="11" fillId="0" borderId="52" xfId="107" applyFont="1" applyBorder="1" applyAlignment="1" applyProtection="1">
      <alignment vertical="center"/>
      <protection hidden="1"/>
    </xf>
    <xf numFmtId="0" fontId="11" fillId="0" borderId="52" xfId="107" applyFont="1" applyBorder="1" applyProtection="1">
      <protection hidden="1"/>
    </xf>
    <xf numFmtId="197" fontId="98" fillId="0" borderId="52" xfId="0" applyNumberFormat="1" applyFont="1" applyBorder="1" applyAlignment="1" applyProtection="1">
      <alignment horizontal="right" wrapText="1"/>
      <protection hidden="1"/>
    </xf>
    <xf numFmtId="0" fontId="11" fillId="0" borderId="74" xfId="0" applyFont="1" applyBorder="1" applyProtection="1">
      <protection hidden="1"/>
    </xf>
    <xf numFmtId="0" fontId="18" fillId="0" borderId="74" xfId="0" applyFont="1" applyBorder="1" applyProtection="1">
      <protection hidden="1"/>
    </xf>
    <xf numFmtId="0" fontId="11" fillId="0" borderId="52" xfId="107" applyFont="1" applyBorder="1" applyAlignment="1" applyProtection="1">
      <alignment horizontal="left"/>
      <protection hidden="1"/>
    </xf>
    <xf numFmtId="0" fontId="98" fillId="0" borderId="52" xfId="107" applyFont="1" applyBorder="1" applyAlignment="1" applyProtection="1">
      <alignment horizontal="left"/>
      <protection hidden="1"/>
    </xf>
    <xf numFmtId="49" fontId="98" fillId="0" borderId="52" xfId="107" applyNumberFormat="1" applyFont="1" applyBorder="1" applyAlignment="1" applyProtection="1">
      <alignment horizontal="left"/>
      <protection hidden="1"/>
    </xf>
    <xf numFmtId="192" fontId="18" fillId="0" borderId="0" xfId="0" applyNumberFormat="1" applyFont="1" applyProtection="1">
      <protection hidden="1"/>
    </xf>
    <xf numFmtId="167" fontId="18" fillId="0" borderId="0" xfId="0" applyNumberFormat="1" applyFont="1" applyProtection="1">
      <protection hidden="1"/>
    </xf>
    <xf numFmtId="166" fontId="18" fillId="0" borderId="0" xfId="0" applyNumberFormat="1" applyFont="1" applyAlignment="1" applyProtection="1">
      <alignment horizontal="center"/>
      <protection hidden="1"/>
    </xf>
    <xf numFmtId="2" fontId="18" fillId="0" borderId="0" xfId="0" applyNumberFormat="1" applyFont="1" applyAlignment="1" applyProtection="1">
      <alignment horizontal="center"/>
      <protection hidden="1"/>
    </xf>
    <xf numFmtId="0" fontId="61" fillId="21" borderId="74" xfId="0" applyFont="1" applyFill="1" applyBorder="1" applyAlignment="1" applyProtection="1">
      <alignment horizontal="left" vertical="center" wrapText="1"/>
      <protection hidden="1"/>
    </xf>
    <xf numFmtId="0" fontId="61" fillId="65" borderId="74" xfId="0" applyFont="1" applyFill="1" applyBorder="1" applyAlignment="1" applyProtection="1">
      <alignment horizontal="center" vertical="center" wrapText="1"/>
      <protection hidden="1"/>
    </xf>
    <xf numFmtId="0" fontId="93" fillId="0" borderId="74" xfId="0" applyFont="1" applyBorder="1" applyAlignment="1" applyProtection="1">
      <alignment horizontal="left" vertical="center" wrapText="1"/>
      <protection hidden="1"/>
    </xf>
    <xf numFmtId="167" fontId="108" fillId="25" borderId="74" xfId="0" applyNumberFormat="1" applyFont="1" applyFill="1" applyBorder="1" applyAlignment="1" applyProtection="1">
      <alignment horizontal="center" vertical="center"/>
      <protection locked="0" hidden="1"/>
    </xf>
    <xf numFmtId="0" fontId="0" fillId="60" borderId="12" xfId="0" applyFill="1" applyBorder="1" applyProtection="1">
      <protection hidden="1"/>
    </xf>
    <xf numFmtId="0" fontId="19" fillId="60" borderId="11" xfId="0" applyFont="1" applyFill="1" applyBorder="1" applyAlignment="1" applyProtection="1">
      <alignment horizontal="center" vertical="center"/>
      <protection hidden="1"/>
    </xf>
    <xf numFmtId="0" fontId="0" fillId="60" borderId="12" xfId="0" applyFill="1" applyBorder="1" applyAlignment="1" applyProtection="1">
      <alignment horizontal="center" vertical="center"/>
      <protection hidden="1"/>
    </xf>
    <xf numFmtId="0" fontId="25" fillId="20" borderId="0" xfId="152" applyFont="1" applyFill="1" applyAlignment="1" applyProtection="1">
      <alignment horizontal="center"/>
      <protection hidden="1"/>
    </xf>
    <xf numFmtId="0" fontId="24" fillId="74" borderId="0" xfId="41" applyFont="1" applyFill="1" applyAlignment="1" applyProtection="1">
      <alignment horizontal="center" vertical="center"/>
      <protection hidden="1"/>
    </xf>
    <xf numFmtId="0" fontId="25" fillId="25" borderId="0" xfId="152" applyFont="1" applyFill="1" applyAlignment="1" applyProtection="1">
      <alignment horizontal="center"/>
      <protection locked="0" hidden="1"/>
    </xf>
    <xf numFmtId="0" fontId="25" fillId="0" borderId="0" xfId="152" applyFont="1" applyAlignment="1" applyProtection="1">
      <alignment horizontal="center"/>
      <protection hidden="1"/>
    </xf>
    <xf numFmtId="0" fontId="132" fillId="0" borderId="0" xfId="0" applyFont="1" applyAlignment="1" applyProtection="1">
      <alignment horizontal="center" vertical="center" wrapText="1"/>
      <protection hidden="1"/>
    </xf>
    <xf numFmtId="0" fontId="9" fillId="0" borderId="67" xfId="148" applyBorder="1" applyAlignment="1" applyProtection="1">
      <alignment horizontal="left" vertical="center" wrapText="1"/>
      <protection hidden="1"/>
    </xf>
    <xf numFmtId="0" fontId="26" fillId="0" borderId="57" xfId="148" applyFont="1" applyBorder="1" applyAlignment="1" applyProtection="1">
      <alignment horizontal="left" vertical="center" wrapText="1"/>
      <protection hidden="1"/>
    </xf>
    <xf numFmtId="0" fontId="26" fillId="0" borderId="58" xfId="148" applyFont="1" applyBorder="1" applyAlignment="1" applyProtection="1">
      <alignment horizontal="left" vertical="center" wrapText="1"/>
      <protection hidden="1"/>
    </xf>
    <xf numFmtId="0" fontId="26" fillId="0" borderId="67" xfId="148" applyFont="1" applyBorder="1" applyAlignment="1" applyProtection="1">
      <alignment horizontal="center" vertical="center" wrapText="1"/>
      <protection hidden="1"/>
    </xf>
    <xf numFmtId="0" fontId="26" fillId="0" borderId="57" xfId="148" applyFont="1" applyBorder="1" applyAlignment="1" applyProtection="1">
      <alignment horizontal="center" vertical="center" wrapText="1"/>
      <protection hidden="1"/>
    </xf>
    <xf numFmtId="0" fontId="26" fillId="0" borderId="58" xfId="148" applyFont="1" applyBorder="1" applyAlignment="1" applyProtection="1">
      <alignment horizontal="center" vertical="center" wrapText="1"/>
      <protection hidden="1"/>
    </xf>
    <xf numFmtId="0" fontId="55" fillId="23" borderId="67" xfId="148" applyFont="1" applyFill="1" applyBorder="1" applyAlignment="1" applyProtection="1">
      <alignment horizontal="center" vertical="center" wrapText="1"/>
      <protection hidden="1"/>
    </xf>
    <xf numFmtId="0" fontId="55" fillId="23" borderId="57" xfId="148" applyFont="1" applyFill="1" applyBorder="1" applyAlignment="1" applyProtection="1">
      <alignment horizontal="center" vertical="center" wrapText="1"/>
      <protection hidden="1"/>
    </xf>
    <xf numFmtId="0" fontId="55" fillId="23" borderId="58" xfId="148" applyFont="1" applyFill="1" applyBorder="1" applyAlignment="1" applyProtection="1">
      <alignment horizontal="center" vertical="center" wrapText="1"/>
      <protection hidden="1"/>
    </xf>
    <xf numFmtId="0" fontId="26" fillId="0" borderId="0" xfId="148" applyFont="1" applyAlignment="1" applyProtection="1">
      <alignment horizontal="left"/>
      <protection hidden="1"/>
    </xf>
    <xf numFmtId="0" fontId="27" fillId="0" borderId="67" xfId="0" applyFont="1" applyBorder="1" applyAlignment="1" applyProtection="1">
      <alignment horizontal="right" vertical="center"/>
      <protection hidden="1"/>
    </xf>
    <xf numFmtId="0" fontId="27" fillId="0" borderId="58" xfId="0" applyFont="1" applyBorder="1" applyAlignment="1" applyProtection="1">
      <alignment horizontal="right" vertical="center"/>
      <protection hidden="1"/>
    </xf>
    <xf numFmtId="167" fontId="10" fillId="0" borderId="9" xfId="150" applyNumberFormat="1" applyFont="1" applyBorder="1" applyAlignment="1" applyProtection="1">
      <alignment horizontal="center"/>
      <protection hidden="1"/>
    </xf>
    <xf numFmtId="167" fontId="10" fillId="0" borderId="0" xfId="150" applyNumberFormat="1" applyFont="1" applyAlignment="1" applyProtection="1">
      <alignment horizontal="center"/>
      <protection hidden="1"/>
    </xf>
    <xf numFmtId="0" fontId="27" fillId="64" borderId="67" xfId="0" applyFont="1" applyFill="1" applyBorder="1" applyAlignment="1" applyProtection="1">
      <alignment horizontal="right" vertical="center" wrapText="1"/>
      <protection hidden="1"/>
    </xf>
    <xf numFmtId="0" fontId="27" fillId="64" borderId="57" xfId="0" applyFont="1" applyFill="1" applyBorder="1" applyAlignment="1" applyProtection="1">
      <alignment horizontal="right" vertical="center" wrapText="1"/>
      <protection hidden="1"/>
    </xf>
    <xf numFmtId="0" fontId="27" fillId="64" borderId="73" xfId="0" applyFont="1" applyFill="1" applyBorder="1" applyAlignment="1" applyProtection="1">
      <alignment horizontal="right" vertical="center" wrapText="1"/>
      <protection hidden="1"/>
    </xf>
    <xf numFmtId="0" fontId="103" fillId="0" borderId="0" xfId="0" applyFont="1" applyAlignment="1" applyProtection="1">
      <alignment horizontal="center"/>
      <protection hidden="1"/>
    </xf>
    <xf numFmtId="168" fontId="32" fillId="25" borderId="55" xfId="0" applyNumberFormat="1" applyFont="1" applyFill="1" applyBorder="1" applyAlignment="1" applyProtection="1">
      <alignment horizontal="right" wrapText="1"/>
      <protection locked="0" hidden="1"/>
    </xf>
    <xf numFmtId="168" fontId="53" fillId="25" borderId="54" xfId="0" applyNumberFormat="1" applyFont="1" applyFill="1" applyBorder="1" applyAlignment="1" applyProtection="1">
      <alignment wrapText="1"/>
      <protection locked="0" hidden="1"/>
    </xf>
    <xf numFmtId="0" fontId="0" fillId="25" borderId="55" xfId="0" applyFill="1" applyBorder="1" applyAlignment="1" applyProtection="1">
      <alignment wrapText="1"/>
      <protection locked="0" hidden="1"/>
    </xf>
    <xf numFmtId="0" fontId="0" fillId="25" borderId="54" xfId="0" applyFill="1" applyBorder="1" applyAlignment="1" applyProtection="1">
      <alignment wrapText="1"/>
      <protection locked="0" hidden="1"/>
    </xf>
    <xf numFmtId="0" fontId="32" fillId="0" borderId="2" xfId="0" applyFont="1" applyBorder="1" applyAlignment="1" applyProtection="1">
      <alignment vertical="center" wrapText="1"/>
      <protection hidden="1"/>
    </xf>
    <xf numFmtId="0" fontId="32" fillId="0" borderId="0" xfId="0" applyFont="1" applyAlignment="1" applyProtection="1">
      <alignment vertical="center" wrapText="1"/>
      <protection hidden="1"/>
    </xf>
    <xf numFmtId="0" fontId="32" fillId="0" borderId="2" xfId="0" applyFont="1" applyBorder="1" applyAlignment="1" applyProtection="1">
      <alignment horizontal="left" vertical="center" wrapText="1" indent="2"/>
      <protection hidden="1"/>
    </xf>
    <xf numFmtId="0" fontId="32" fillId="0" borderId="0" xfId="0" applyFont="1" applyAlignment="1" applyProtection="1">
      <alignment horizontal="left" vertical="center" wrapText="1" indent="2"/>
      <protection hidden="1"/>
    </xf>
    <xf numFmtId="3" fontId="32" fillId="25" borderId="55" xfId="0" applyNumberFormat="1" applyFont="1" applyFill="1" applyBorder="1" applyAlignment="1" applyProtection="1">
      <alignment horizontal="right" wrapText="1"/>
      <protection locked="0" hidden="1"/>
    </xf>
    <xf numFmtId="3" fontId="53" fillId="25" borderId="54" xfId="0" applyNumberFormat="1" applyFont="1" applyFill="1" applyBorder="1" applyAlignment="1" applyProtection="1">
      <alignment wrapText="1"/>
      <protection locked="0" hidden="1"/>
    </xf>
    <xf numFmtId="0" fontId="27" fillId="0" borderId="2" xfId="0" applyFont="1" applyBorder="1" applyAlignment="1" applyProtection="1">
      <alignment vertical="center" wrapText="1"/>
      <protection hidden="1"/>
    </xf>
    <xf numFmtId="0" fontId="27" fillId="0" borderId="0" xfId="0" applyFont="1" applyAlignment="1" applyProtection="1">
      <alignment vertical="center" wrapText="1"/>
      <protection hidden="1"/>
    </xf>
    <xf numFmtId="0" fontId="27" fillId="0" borderId="10" xfId="0" applyFont="1" applyBorder="1" applyAlignment="1" applyProtection="1">
      <alignment vertical="center" wrapText="1"/>
      <protection hidden="1"/>
    </xf>
    <xf numFmtId="0" fontId="32" fillId="0" borderId="67" xfId="0" applyFont="1" applyBorder="1" applyAlignment="1" applyProtection="1">
      <alignment vertical="top" wrapText="1"/>
      <protection hidden="1"/>
    </xf>
    <xf numFmtId="0" fontId="32" fillId="0" borderId="57" xfId="0" applyFont="1" applyBorder="1" applyAlignment="1" applyProtection="1">
      <alignment vertical="top" wrapText="1"/>
      <protection hidden="1"/>
    </xf>
    <xf numFmtId="0" fontId="103" fillId="0" borderId="57" xfId="0" applyFont="1" applyBorder="1" applyAlignment="1" applyProtection="1">
      <alignment wrapText="1"/>
      <protection hidden="1"/>
    </xf>
    <xf numFmtId="0" fontId="53" fillId="25" borderId="57" xfId="0" applyFont="1" applyFill="1" applyBorder="1" applyAlignment="1" applyProtection="1">
      <alignment wrapText="1"/>
      <protection locked="0" hidden="1"/>
    </xf>
    <xf numFmtId="0" fontId="103" fillId="25" borderId="57" xfId="0" applyFont="1" applyFill="1" applyBorder="1" applyAlignment="1" applyProtection="1">
      <alignment wrapText="1"/>
      <protection locked="0" hidden="1"/>
    </xf>
    <xf numFmtId="0" fontId="103" fillId="25" borderId="58" xfId="0" applyFont="1" applyFill="1" applyBorder="1" applyAlignment="1" applyProtection="1">
      <alignment wrapText="1"/>
      <protection locked="0" hidden="1"/>
    </xf>
    <xf numFmtId="0" fontId="32" fillId="0" borderId="64" xfId="0" applyFont="1" applyBorder="1" applyAlignment="1" applyProtection="1">
      <alignment vertical="top" wrapText="1"/>
      <protection hidden="1"/>
    </xf>
    <xf numFmtId="0" fontId="32" fillId="0" borderId="41" xfId="0" applyFont="1" applyBorder="1" applyAlignment="1" applyProtection="1">
      <alignment vertical="top" wrapText="1"/>
      <protection hidden="1"/>
    </xf>
    <xf numFmtId="0" fontId="103" fillId="0" borderId="41" xfId="0" applyFont="1" applyBorder="1" applyAlignment="1" applyProtection="1">
      <alignment wrapText="1"/>
      <protection hidden="1"/>
    </xf>
    <xf numFmtId="0" fontId="53" fillId="25" borderId="31" xfId="0" applyFont="1" applyFill="1" applyBorder="1" applyAlignment="1" applyProtection="1">
      <alignment wrapText="1"/>
      <protection locked="0" hidden="1"/>
    </xf>
    <xf numFmtId="0" fontId="103" fillId="25" borderId="31" xfId="0" applyFont="1" applyFill="1" applyBorder="1" applyAlignment="1" applyProtection="1">
      <alignment wrapText="1"/>
      <protection locked="0" hidden="1"/>
    </xf>
    <xf numFmtId="0" fontId="103" fillId="25" borderId="32" xfId="0" applyFont="1" applyFill="1" applyBorder="1" applyAlignment="1" applyProtection="1">
      <alignment wrapText="1"/>
      <protection locked="0" hidden="1"/>
    </xf>
    <xf numFmtId="0" fontId="32" fillId="0" borderId="56" xfId="0" applyFont="1" applyBorder="1" applyAlignment="1" applyProtection="1">
      <alignment vertical="top" wrapText="1"/>
      <protection hidden="1"/>
    </xf>
    <xf numFmtId="0" fontId="32" fillId="0" borderId="55" xfId="0" applyFont="1" applyBorder="1" applyAlignment="1" applyProtection="1">
      <alignment vertical="top" wrapText="1"/>
      <protection hidden="1"/>
    </xf>
    <xf numFmtId="0" fontId="103" fillId="0" borderId="55" xfId="0" applyFont="1" applyBorder="1" applyAlignment="1" applyProtection="1">
      <alignment wrapText="1"/>
      <protection hidden="1"/>
    </xf>
    <xf numFmtId="0" fontId="53" fillId="25" borderId="33" xfId="0" applyFont="1" applyFill="1" applyBorder="1" applyAlignment="1" applyProtection="1">
      <alignment wrapText="1"/>
      <protection locked="0" hidden="1"/>
    </xf>
    <xf numFmtId="0" fontId="103" fillId="25" borderId="33" xfId="0" applyFont="1" applyFill="1" applyBorder="1" applyAlignment="1" applyProtection="1">
      <alignment wrapText="1"/>
      <protection locked="0" hidden="1"/>
    </xf>
    <xf numFmtId="0" fontId="103" fillId="25" borderId="34" xfId="0" applyFont="1" applyFill="1" applyBorder="1" applyAlignment="1" applyProtection="1">
      <alignment wrapText="1"/>
      <protection locked="0" hidden="1"/>
    </xf>
    <xf numFmtId="0" fontId="53" fillId="25" borderId="57" xfId="0" applyFont="1" applyFill="1" applyBorder="1" applyAlignment="1" applyProtection="1">
      <alignment horizontal="left" wrapText="1"/>
      <protection locked="0" hidden="1"/>
    </xf>
    <xf numFmtId="0" fontId="103" fillId="25" borderId="57" xfId="0" applyFont="1" applyFill="1" applyBorder="1" applyAlignment="1" applyProtection="1">
      <alignment horizontal="left" wrapText="1"/>
      <protection locked="0" hidden="1"/>
    </xf>
    <xf numFmtId="0" fontId="103" fillId="25" borderId="58" xfId="0" applyFont="1" applyFill="1" applyBorder="1" applyAlignment="1" applyProtection="1">
      <alignment horizontal="left" wrapText="1"/>
      <protection locked="0" hidden="1"/>
    </xf>
    <xf numFmtId="0" fontId="32" fillId="0" borderId="67" xfId="0" applyFont="1" applyBorder="1" applyAlignment="1" applyProtection="1">
      <alignment horizontal="left" vertical="top" wrapText="1"/>
      <protection hidden="1"/>
    </xf>
    <xf numFmtId="0" fontId="32" fillId="0" borderId="57" xfId="0" applyFont="1" applyBorder="1" applyAlignment="1" applyProtection="1">
      <alignment horizontal="left" vertical="top" wrapText="1"/>
      <protection hidden="1"/>
    </xf>
    <xf numFmtId="0" fontId="113" fillId="25" borderId="57" xfId="151" applyFill="1" applyBorder="1" applyAlignment="1" applyProtection="1">
      <alignment wrapText="1"/>
      <protection locked="0" hidden="1"/>
    </xf>
    <xf numFmtId="0" fontId="32" fillId="0" borderId="15" xfId="150" applyFont="1" applyBorder="1" applyAlignment="1" applyProtection="1">
      <alignment vertical="center" wrapText="1"/>
      <protection hidden="1"/>
    </xf>
    <xf numFmtId="0" fontId="111" fillId="0" borderId="15" xfId="150" applyBorder="1" applyAlignment="1" applyProtection="1">
      <alignment wrapText="1"/>
      <protection hidden="1"/>
    </xf>
    <xf numFmtId="0" fontId="26" fillId="64" borderId="64" xfId="150" applyFont="1" applyFill="1" applyBorder="1" applyAlignment="1" applyProtection="1">
      <alignment vertical="center" wrapText="1"/>
      <protection hidden="1"/>
    </xf>
    <xf numFmtId="0" fontId="26" fillId="64" borderId="41" xfId="150" applyFont="1" applyFill="1" applyBorder="1" applyAlignment="1" applyProtection="1">
      <alignment vertical="center" wrapText="1"/>
      <protection hidden="1"/>
    </xf>
    <xf numFmtId="0" fontId="50" fillId="64" borderId="41" xfId="150" applyFont="1" applyFill="1" applyBorder="1" applyAlignment="1" applyProtection="1">
      <alignment vertical="center" wrapText="1"/>
      <protection hidden="1"/>
    </xf>
    <xf numFmtId="0" fontId="50" fillId="64" borderId="42" xfId="150" applyFont="1" applyFill="1" applyBorder="1" applyAlignment="1" applyProtection="1">
      <alignment vertical="center" wrapText="1"/>
      <protection hidden="1"/>
    </xf>
    <xf numFmtId="0" fontId="24" fillId="65" borderId="2" xfId="150" applyFont="1" applyFill="1" applyBorder="1" applyAlignment="1" applyProtection="1">
      <alignment horizontal="center" vertical="center" wrapText="1"/>
      <protection hidden="1"/>
    </xf>
    <xf numFmtId="0" fontId="24" fillId="65" borderId="0" xfId="150" applyFont="1" applyFill="1" applyAlignment="1" applyProtection="1">
      <alignment horizontal="center" vertical="center" wrapText="1"/>
      <protection hidden="1"/>
    </xf>
    <xf numFmtId="0" fontId="115" fillId="65" borderId="0" xfId="150" applyFont="1" applyFill="1" applyAlignment="1" applyProtection="1">
      <alignment horizontal="center" vertical="center" wrapText="1"/>
      <protection hidden="1"/>
    </xf>
    <xf numFmtId="0" fontId="115" fillId="65" borderId="10" xfId="150" applyFont="1" applyFill="1" applyBorder="1" applyAlignment="1" applyProtection="1">
      <alignment horizontal="center" vertical="center" wrapText="1"/>
      <protection hidden="1"/>
    </xf>
    <xf numFmtId="0" fontId="32" fillId="0" borderId="29" xfId="150" applyFont="1" applyBorder="1" applyAlignment="1" applyProtection="1">
      <alignment wrapText="1"/>
      <protection hidden="1"/>
    </xf>
    <xf numFmtId="0" fontId="32" fillId="0" borderId="15" xfId="150" applyFont="1" applyBorder="1" applyAlignment="1" applyProtection="1">
      <alignment wrapText="1"/>
      <protection hidden="1"/>
    </xf>
    <xf numFmtId="0" fontId="32" fillId="25" borderId="55" xfId="150" applyFont="1" applyFill="1" applyBorder="1" applyAlignment="1" applyProtection="1">
      <alignment horizontal="left" wrapText="1"/>
      <protection locked="0" hidden="1"/>
    </xf>
    <xf numFmtId="0" fontId="53" fillId="25" borderId="55" xfId="150" applyFont="1" applyFill="1" applyBorder="1" applyAlignment="1" applyProtection="1">
      <alignment horizontal="left" wrapText="1"/>
      <protection locked="0" hidden="1"/>
    </xf>
    <xf numFmtId="0" fontId="53" fillId="25" borderId="78" xfId="150" applyFont="1" applyFill="1" applyBorder="1" applyAlignment="1" applyProtection="1">
      <alignment horizontal="left" wrapText="1"/>
      <protection locked="0" hidden="1"/>
    </xf>
    <xf numFmtId="0" fontId="32" fillId="0" borderId="27" xfId="150" applyFont="1" applyBorder="1" applyAlignment="1" applyProtection="1">
      <alignment wrapText="1"/>
      <protection hidden="1"/>
    </xf>
    <xf numFmtId="0" fontId="32" fillId="0" borderId="0" xfId="150" applyFont="1" applyAlignment="1" applyProtection="1">
      <alignment wrapText="1"/>
      <protection hidden="1"/>
    </xf>
    <xf numFmtId="0" fontId="111" fillId="0" borderId="0" xfId="150" applyAlignment="1" applyProtection="1">
      <alignment wrapText="1"/>
      <protection hidden="1"/>
    </xf>
    <xf numFmtId="181" fontId="32" fillId="25" borderId="81" xfId="150" applyNumberFormat="1" applyFont="1" applyFill="1" applyBorder="1" applyAlignment="1" applyProtection="1">
      <alignment horizontal="left" vertical="center" wrapText="1"/>
      <protection locked="0" hidden="1"/>
    </xf>
    <xf numFmtId="181" fontId="53" fillId="25" borderId="81" xfId="150" applyNumberFormat="1" applyFont="1" applyFill="1" applyBorder="1" applyAlignment="1" applyProtection="1">
      <alignment horizontal="left" vertical="center" wrapText="1"/>
      <protection locked="0" hidden="1"/>
    </xf>
    <xf numFmtId="181" fontId="53" fillId="25" borderId="28" xfId="150" applyNumberFormat="1" applyFont="1" applyFill="1" applyBorder="1" applyAlignment="1" applyProtection="1">
      <alignment horizontal="left" vertical="center" wrapText="1"/>
      <protection locked="0" hidden="1"/>
    </xf>
    <xf numFmtId="0" fontId="32" fillId="25" borderId="76" xfId="150" applyFont="1" applyFill="1" applyBorder="1" applyAlignment="1" applyProtection="1">
      <alignment horizontal="left" wrapText="1"/>
      <protection locked="0" hidden="1"/>
    </xf>
    <xf numFmtId="0" fontId="53" fillId="25" borderId="76" xfId="150" applyFont="1" applyFill="1" applyBorder="1" applyAlignment="1" applyProtection="1">
      <alignment horizontal="left" wrapText="1"/>
      <protection locked="0" hidden="1"/>
    </xf>
    <xf numFmtId="0" fontId="53" fillId="25" borderId="77" xfId="150" applyFont="1" applyFill="1" applyBorder="1" applyAlignment="1" applyProtection="1">
      <alignment horizontal="left" wrapText="1"/>
      <protection locked="0" hidden="1"/>
    </xf>
    <xf numFmtId="0" fontId="32" fillId="0" borderId="80" xfId="150" applyFont="1" applyBorder="1" applyAlignment="1" applyProtection="1">
      <alignment wrapText="1"/>
      <protection hidden="1"/>
    </xf>
    <xf numFmtId="0" fontId="32" fillId="0" borderId="57" xfId="150" applyFont="1" applyBorder="1" applyAlignment="1" applyProtection="1">
      <alignment wrapText="1"/>
      <protection hidden="1"/>
    </xf>
    <xf numFmtId="0" fontId="111" fillId="0" borderId="57" xfId="150" applyBorder="1" applyAlignment="1" applyProtection="1">
      <alignment wrapText="1"/>
      <protection hidden="1"/>
    </xf>
    <xf numFmtId="0" fontId="32" fillId="25" borderId="55" xfId="150" applyFont="1" applyFill="1" applyBorder="1" applyAlignment="1" applyProtection="1">
      <alignment wrapText="1"/>
      <protection locked="0" hidden="1"/>
    </xf>
    <xf numFmtId="0" fontId="53" fillId="25" borderId="55" xfId="150" applyFont="1" applyFill="1" applyBorder="1" applyAlignment="1" applyProtection="1">
      <alignment wrapText="1"/>
      <protection locked="0" hidden="1"/>
    </xf>
    <xf numFmtId="0" fontId="53" fillId="25" borderId="78" xfId="150" applyFont="1" applyFill="1" applyBorder="1" applyAlignment="1" applyProtection="1">
      <alignment wrapText="1"/>
      <protection locked="0" hidden="1"/>
    </xf>
    <xf numFmtId="168" fontId="32" fillId="25" borderId="55" xfId="150" applyNumberFormat="1" applyFont="1" applyFill="1" applyBorder="1" applyAlignment="1" applyProtection="1">
      <alignment horizontal="left" wrapText="1"/>
      <protection locked="0" hidden="1"/>
    </xf>
    <xf numFmtId="168" fontId="53" fillId="25" borderId="55" xfId="150" applyNumberFormat="1" applyFont="1" applyFill="1" applyBorder="1" applyAlignment="1" applyProtection="1">
      <alignment horizontal="left" wrapText="1"/>
      <protection locked="0" hidden="1"/>
    </xf>
    <xf numFmtId="168" fontId="53" fillId="25" borderId="78" xfId="150" applyNumberFormat="1" applyFont="1" applyFill="1" applyBorder="1" applyAlignment="1" applyProtection="1">
      <alignment horizontal="left" wrapText="1"/>
      <protection locked="0" hidden="1"/>
    </xf>
    <xf numFmtId="0" fontId="32" fillId="0" borderId="79" xfId="150" applyFont="1" applyBorder="1" applyAlignment="1" applyProtection="1">
      <alignment wrapText="1"/>
      <protection hidden="1"/>
    </xf>
    <xf numFmtId="0" fontId="32" fillId="0" borderId="55" xfId="150" applyFont="1" applyBorder="1" applyAlignment="1" applyProtection="1">
      <alignment wrapText="1"/>
      <protection hidden="1"/>
    </xf>
    <xf numFmtId="0" fontId="111" fillId="0" borderId="55" xfId="150" applyBorder="1" applyAlignment="1" applyProtection="1">
      <alignment wrapText="1"/>
      <protection hidden="1"/>
    </xf>
    <xf numFmtId="0" fontId="32" fillId="0" borderId="35" xfId="150" applyFont="1" applyBorder="1" applyAlignment="1" applyProtection="1">
      <alignment wrapText="1"/>
      <protection hidden="1"/>
    </xf>
    <xf numFmtId="0" fontId="32" fillId="0" borderId="59" xfId="150" applyFont="1" applyBorder="1" applyAlignment="1" applyProtection="1">
      <alignment wrapText="1"/>
      <protection hidden="1"/>
    </xf>
    <xf numFmtId="0" fontId="111" fillId="0" borderId="59" xfId="150" applyBorder="1" applyAlignment="1" applyProtection="1">
      <alignment wrapText="1"/>
      <protection hidden="1"/>
    </xf>
    <xf numFmtId="0" fontId="53" fillId="0" borderId="64" xfId="150" applyFont="1" applyBorder="1" applyAlignment="1" applyProtection="1">
      <alignment vertical="center" wrapText="1"/>
      <protection hidden="1"/>
    </xf>
    <xf numFmtId="0" fontId="53" fillId="0" borderId="41" xfId="150" applyFont="1" applyBorder="1" applyAlignment="1" applyProtection="1">
      <alignment vertical="center" wrapText="1"/>
      <protection hidden="1"/>
    </xf>
    <xf numFmtId="0" fontId="32" fillId="0" borderId="41" xfId="150" applyFont="1" applyBorder="1" applyAlignment="1" applyProtection="1">
      <alignment vertical="center" wrapText="1"/>
      <protection hidden="1"/>
    </xf>
    <xf numFmtId="178" fontId="32" fillId="25" borderId="57" xfId="150" applyNumberFormat="1" applyFont="1" applyFill="1" applyBorder="1" applyAlignment="1" applyProtection="1">
      <alignment horizontal="right" wrapText="1"/>
      <protection locked="0" hidden="1"/>
    </xf>
    <xf numFmtId="178" fontId="53" fillId="25" borderId="58" xfId="150" applyNumberFormat="1" applyFont="1" applyFill="1" applyBorder="1" applyAlignment="1" applyProtection="1">
      <alignment wrapText="1"/>
      <protection locked="0" hidden="1"/>
    </xf>
    <xf numFmtId="0" fontId="32" fillId="0" borderId="56" xfId="150" applyFont="1" applyBorder="1" applyAlignment="1" applyProtection="1">
      <alignment vertical="center" wrapText="1"/>
      <protection hidden="1"/>
    </xf>
    <xf numFmtId="0" fontId="32" fillId="0" borderId="55" xfId="150" applyFont="1" applyBorder="1" applyAlignment="1" applyProtection="1">
      <alignment vertical="center" wrapText="1"/>
      <protection hidden="1"/>
    </xf>
    <xf numFmtId="177" fontId="32" fillId="25" borderId="55" xfId="150" applyNumberFormat="1" applyFont="1" applyFill="1" applyBorder="1" applyAlignment="1" applyProtection="1">
      <alignment horizontal="right" wrapText="1"/>
      <protection locked="0" hidden="1"/>
    </xf>
    <xf numFmtId="177" fontId="53" fillId="25" borderId="54" xfId="150" applyNumberFormat="1" applyFont="1" applyFill="1" applyBorder="1" applyAlignment="1" applyProtection="1">
      <alignment wrapText="1"/>
      <protection locked="0" hidden="1"/>
    </xf>
    <xf numFmtId="0" fontId="32" fillId="0" borderId="82" xfId="150" applyFont="1" applyBorder="1" applyAlignment="1" applyProtection="1">
      <alignment vertical="center" wrapText="1"/>
      <protection hidden="1"/>
    </xf>
    <xf numFmtId="0" fontId="32" fillId="0" borderId="83" xfId="150" applyFont="1" applyBorder="1" applyAlignment="1" applyProtection="1">
      <alignment vertical="center" wrapText="1"/>
      <protection hidden="1"/>
    </xf>
    <xf numFmtId="0" fontId="32" fillId="25" borderId="38" xfId="150" applyFont="1" applyFill="1" applyBorder="1" applyAlignment="1" applyProtection="1">
      <alignment wrapText="1"/>
      <protection locked="0" hidden="1"/>
    </xf>
    <xf numFmtId="0" fontId="111" fillId="25" borderId="38" xfId="150" applyFill="1" applyBorder="1" applyAlignment="1" applyProtection="1">
      <alignment wrapText="1"/>
      <protection locked="0" hidden="1"/>
    </xf>
    <xf numFmtId="0" fontId="27" fillId="0" borderId="0" xfId="150" applyFont="1" applyAlignment="1" applyProtection="1">
      <alignment horizontal="left" vertical="center" wrapText="1"/>
      <protection hidden="1"/>
    </xf>
    <xf numFmtId="0" fontId="27" fillId="0" borderId="10" xfId="150" applyFont="1" applyBorder="1" applyAlignment="1" applyProtection="1">
      <alignment horizontal="left" vertical="center" wrapText="1"/>
      <protection hidden="1"/>
    </xf>
    <xf numFmtId="0" fontId="111" fillId="0" borderId="70" xfId="150" applyBorder="1" applyAlignment="1" applyProtection="1">
      <alignment horizontal="left" vertical="center" wrapText="1"/>
      <protection hidden="1"/>
    </xf>
    <xf numFmtId="0" fontId="111" fillId="0" borderId="86" xfId="150" applyBorder="1" applyAlignment="1" applyProtection="1">
      <alignment horizontal="left" vertical="center" wrapText="1"/>
      <protection hidden="1"/>
    </xf>
    <xf numFmtId="0" fontId="32" fillId="25" borderId="69" xfId="150" applyFont="1" applyFill="1" applyBorder="1" applyAlignment="1" applyProtection="1">
      <alignment wrapText="1"/>
      <protection locked="0" hidden="1"/>
    </xf>
    <xf numFmtId="0" fontId="111" fillId="25" borderId="69" xfId="150" applyFill="1" applyBorder="1" applyAlignment="1" applyProtection="1">
      <alignment wrapText="1"/>
      <protection locked="0" hidden="1"/>
    </xf>
    <xf numFmtId="185" fontId="9" fillId="25" borderId="71" xfId="150" applyNumberFormat="1" applyFont="1" applyFill="1" applyBorder="1" applyAlignment="1" applyProtection="1">
      <alignment horizontal="left" vertical="top" wrapText="1"/>
      <protection locked="0" hidden="1"/>
    </xf>
    <xf numFmtId="185" fontId="9" fillId="25" borderId="41" xfId="150" applyNumberFormat="1" applyFont="1" applyFill="1" applyBorder="1" applyAlignment="1" applyProtection="1">
      <alignment horizontal="left" vertical="top" wrapText="1"/>
      <protection locked="0" hidden="1"/>
    </xf>
    <xf numFmtId="0" fontId="111" fillId="25" borderId="27" xfId="150" applyFill="1" applyBorder="1" applyAlignment="1" applyProtection="1">
      <alignment horizontal="left" vertical="top" wrapText="1"/>
      <protection locked="0" hidden="1"/>
    </xf>
    <xf numFmtId="0" fontId="111" fillId="25" borderId="0" xfId="150" applyFill="1" applyAlignment="1" applyProtection="1">
      <alignment horizontal="left" vertical="top" wrapText="1"/>
      <protection locked="0" hidden="1"/>
    </xf>
    <xf numFmtId="186" fontId="56" fillId="0" borderId="63" xfId="150" applyNumberFormat="1" applyFont="1" applyBorder="1" applyAlignment="1" applyProtection="1">
      <alignment horizontal="center" vertical="center" wrapText="1"/>
      <protection hidden="1"/>
    </xf>
    <xf numFmtId="0" fontId="111" fillId="0" borderId="62" xfId="150" applyBorder="1" applyAlignment="1" applyProtection="1">
      <alignment horizontal="center" vertical="center" wrapText="1"/>
      <protection hidden="1"/>
    </xf>
    <xf numFmtId="0" fontId="26" fillId="0" borderId="67" xfId="150" applyFont="1" applyBorder="1" applyAlignment="1" applyProtection="1">
      <alignment horizontal="left" vertical="center" wrapText="1"/>
      <protection hidden="1"/>
    </xf>
    <xf numFmtId="0" fontId="26" fillId="0" borderId="57" xfId="150" applyFont="1" applyBorder="1" applyAlignment="1" applyProtection="1">
      <alignment horizontal="left" vertical="center" wrapText="1"/>
      <protection hidden="1"/>
    </xf>
    <xf numFmtId="0" fontId="116" fillId="0" borderId="57" xfId="150" applyFont="1" applyBorder="1" applyAlignment="1" applyProtection="1">
      <alignment horizontal="left" vertical="center" wrapText="1"/>
      <protection hidden="1"/>
    </xf>
    <xf numFmtId="0" fontId="116" fillId="0" borderId="58" xfId="150" applyFont="1" applyBorder="1" applyAlignment="1" applyProtection="1">
      <alignment horizontal="left" vertical="center" wrapText="1"/>
      <protection hidden="1"/>
    </xf>
    <xf numFmtId="185" fontId="9" fillId="25" borderId="64" xfId="150" applyNumberFormat="1" applyFont="1" applyFill="1" applyBorder="1" applyAlignment="1" applyProtection="1">
      <alignment horizontal="left" vertical="top" wrapText="1"/>
      <protection locked="0" hidden="1"/>
    </xf>
    <xf numFmtId="185" fontId="9" fillId="25" borderId="42" xfId="150" applyNumberFormat="1" applyFont="1" applyFill="1" applyBorder="1" applyAlignment="1" applyProtection="1">
      <alignment horizontal="left" vertical="top" wrapText="1"/>
      <protection locked="0" hidden="1"/>
    </xf>
    <xf numFmtId="0" fontId="111" fillId="25" borderId="56" xfId="150" applyFill="1" applyBorder="1" applyAlignment="1" applyProtection="1">
      <alignment horizontal="left" vertical="top" wrapText="1"/>
      <protection locked="0" hidden="1"/>
    </xf>
    <xf numFmtId="0" fontId="111" fillId="25" borderId="55" xfId="150" applyFill="1" applyBorder="1" applyAlignment="1" applyProtection="1">
      <alignment horizontal="left" vertical="top" wrapText="1"/>
      <protection locked="0" hidden="1"/>
    </xf>
    <xf numFmtId="0" fontId="111" fillId="25" borderId="54" xfId="150" applyFill="1" applyBorder="1" applyAlignment="1" applyProtection="1">
      <alignment horizontal="left" vertical="top" wrapText="1"/>
      <protection locked="0" hidden="1"/>
    </xf>
    <xf numFmtId="0" fontId="26" fillId="0" borderId="57" xfId="150" applyFont="1" applyBorder="1" applyAlignment="1" applyProtection="1">
      <alignment horizontal="left" vertical="center"/>
      <protection hidden="1"/>
    </xf>
    <xf numFmtId="0" fontId="26" fillId="0" borderId="58" xfId="150" applyFont="1" applyBorder="1" applyAlignment="1" applyProtection="1">
      <alignment horizontal="left" vertical="center"/>
      <protection hidden="1"/>
    </xf>
    <xf numFmtId="0" fontId="111" fillId="0" borderId="55" xfId="150" applyBorder="1" applyAlignment="1" applyProtection="1">
      <alignment horizontal="left" vertical="center" wrapText="1"/>
      <protection hidden="1"/>
    </xf>
    <xf numFmtId="0" fontId="111" fillId="0" borderId="54" xfId="150" applyBorder="1" applyAlignment="1" applyProtection="1">
      <alignment horizontal="left" vertical="center" wrapText="1"/>
      <protection hidden="1"/>
    </xf>
    <xf numFmtId="0" fontId="32" fillId="25" borderId="33" xfId="150" applyFont="1" applyFill="1" applyBorder="1" applyAlignment="1" applyProtection="1">
      <alignment wrapText="1"/>
      <protection locked="0" hidden="1"/>
    </xf>
    <xf numFmtId="0" fontId="111" fillId="25" borderId="33" xfId="150" applyFill="1" applyBorder="1" applyAlignment="1" applyProtection="1">
      <alignment wrapText="1"/>
      <protection locked="0" hidden="1"/>
    </xf>
    <xf numFmtId="0" fontId="26" fillId="64" borderId="64" xfId="150" applyFont="1" applyFill="1" applyBorder="1" applyAlignment="1" applyProtection="1">
      <alignment horizontal="center" vertical="center" wrapText="1"/>
      <protection hidden="1"/>
    </xf>
    <xf numFmtId="0" fontId="26" fillId="64" borderId="41" xfId="150" applyFont="1" applyFill="1" applyBorder="1" applyAlignment="1" applyProtection="1">
      <alignment horizontal="center" vertical="center" wrapText="1"/>
      <protection hidden="1"/>
    </xf>
    <xf numFmtId="0" fontId="26" fillId="64" borderId="42" xfId="150" applyFont="1" applyFill="1" applyBorder="1" applyAlignment="1" applyProtection="1">
      <alignment horizontal="center" vertical="center" wrapText="1"/>
      <protection hidden="1"/>
    </xf>
    <xf numFmtId="0" fontId="26" fillId="64" borderId="2" xfId="150" applyFont="1" applyFill="1" applyBorder="1" applyAlignment="1" applyProtection="1">
      <alignment horizontal="center" vertical="center" wrapText="1"/>
      <protection hidden="1"/>
    </xf>
    <xf numFmtId="0" fontId="26" fillId="64" borderId="0" xfId="150" applyFont="1" applyFill="1" applyAlignment="1" applyProtection="1">
      <alignment horizontal="center" vertical="center" wrapText="1"/>
      <protection hidden="1"/>
    </xf>
    <xf numFmtId="0" fontId="26" fillId="64" borderId="10" xfId="150" applyFont="1" applyFill="1" applyBorder="1" applyAlignment="1" applyProtection="1">
      <alignment horizontal="center" vertical="center" wrapText="1"/>
      <protection hidden="1"/>
    </xf>
    <xf numFmtId="186" fontId="56" fillId="0" borderId="1" xfId="150" applyNumberFormat="1" applyFont="1" applyBorder="1" applyAlignment="1" applyProtection="1">
      <alignment horizontal="center" vertical="center" wrapText="1"/>
      <protection hidden="1"/>
    </xf>
    <xf numFmtId="186" fontId="56" fillId="0" borderId="62" xfId="150" applyNumberFormat="1" applyFont="1" applyBorder="1" applyAlignment="1" applyProtection="1">
      <alignment horizontal="center" vertical="center" wrapText="1"/>
      <protection hidden="1"/>
    </xf>
    <xf numFmtId="0" fontId="116" fillId="0" borderId="58" xfId="150" applyFont="1" applyBorder="1" applyAlignment="1" applyProtection="1">
      <alignment wrapText="1"/>
      <protection hidden="1"/>
    </xf>
    <xf numFmtId="0" fontId="26" fillId="64" borderId="2" xfId="150" applyFont="1" applyFill="1" applyBorder="1" applyAlignment="1" applyProtection="1">
      <alignment horizontal="center" wrapText="1"/>
      <protection hidden="1"/>
    </xf>
    <xf numFmtId="0" fontId="26" fillId="64" borderId="0" xfId="150" applyFont="1" applyFill="1" applyAlignment="1" applyProtection="1">
      <alignment horizontal="center" wrapText="1"/>
      <protection hidden="1"/>
    </xf>
    <xf numFmtId="0" fontId="26" fillId="64" borderId="10" xfId="150" applyFont="1" applyFill="1" applyBorder="1" applyAlignment="1" applyProtection="1">
      <alignment horizontal="center" wrapText="1"/>
      <protection hidden="1"/>
    </xf>
    <xf numFmtId="0" fontId="55" fillId="64" borderId="56" xfId="150" applyFont="1" applyFill="1" applyBorder="1" applyAlignment="1" applyProtection="1">
      <alignment horizontal="center" wrapText="1"/>
      <protection hidden="1"/>
    </xf>
    <xf numFmtId="0" fontId="55" fillId="64" borderId="55" xfId="150" applyFont="1" applyFill="1" applyBorder="1" applyAlignment="1" applyProtection="1">
      <alignment horizontal="center" wrapText="1"/>
      <protection hidden="1"/>
    </xf>
    <xf numFmtId="0" fontId="55" fillId="64" borderId="54" xfId="150" applyFont="1" applyFill="1" applyBorder="1" applyAlignment="1" applyProtection="1">
      <alignment horizontal="center" wrapText="1"/>
      <protection hidden="1"/>
    </xf>
    <xf numFmtId="0" fontId="26" fillId="65" borderId="27" xfId="150" applyFont="1" applyFill="1" applyBorder="1" applyAlignment="1" applyProtection="1">
      <alignment horizontal="center" vertical="center" wrapText="1"/>
      <protection hidden="1"/>
    </xf>
    <xf numFmtId="0" fontId="26" fillId="65" borderId="0" xfId="150" applyFont="1" applyFill="1" applyAlignment="1" applyProtection="1">
      <alignment horizontal="center" vertical="center" wrapText="1"/>
      <protection hidden="1"/>
    </xf>
    <xf numFmtId="0" fontId="26" fillId="65" borderId="37" xfId="150" applyFont="1" applyFill="1" applyBorder="1" applyAlignment="1" applyProtection="1">
      <alignment horizontal="center" vertical="center" wrapText="1"/>
      <protection hidden="1"/>
    </xf>
    <xf numFmtId="0" fontId="26" fillId="0" borderId="27" xfId="150" applyFont="1" applyBorder="1" applyAlignment="1" applyProtection="1">
      <alignment horizontal="center" vertical="center" wrapText="1"/>
      <protection hidden="1"/>
    </xf>
    <xf numFmtId="0" fontId="26" fillId="0" borderId="0" xfId="150" applyFont="1" applyAlignment="1" applyProtection="1">
      <alignment horizontal="center" vertical="center" wrapText="1"/>
      <protection hidden="1"/>
    </xf>
    <xf numFmtId="0" fontId="26" fillId="0" borderId="37" xfId="150" applyFont="1" applyBorder="1" applyAlignment="1" applyProtection="1">
      <alignment horizontal="center" vertical="center" wrapText="1"/>
      <protection hidden="1"/>
    </xf>
    <xf numFmtId="0" fontId="65" fillId="0" borderId="27" xfId="150" applyFont="1" applyBorder="1" applyAlignment="1" applyProtection="1">
      <alignment horizontal="center" wrapText="1"/>
      <protection hidden="1"/>
    </xf>
    <xf numFmtId="0" fontId="65" fillId="0" borderId="0" xfId="150" applyFont="1" applyAlignment="1" applyProtection="1">
      <alignment horizontal="center" wrapText="1"/>
      <protection hidden="1"/>
    </xf>
    <xf numFmtId="0" fontId="65" fillId="0" borderId="37" xfId="150" applyFont="1" applyBorder="1" applyAlignment="1" applyProtection="1">
      <alignment horizontal="center" wrapText="1"/>
      <protection hidden="1"/>
    </xf>
    <xf numFmtId="0" fontId="26" fillId="0" borderId="35" xfId="150" applyFont="1" applyBorder="1" applyAlignment="1" applyProtection="1">
      <alignment horizontal="center" vertical="center" wrapText="1"/>
      <protection hidden="1"/>
    </xf>
    <xf numFmtId="0" fontId="26" fillId="0" borderId="59" xfId="150" applyFont="1" applyBorder="1" applyAlignment="1" applyProtection="1">
      <alignment horizontal="center" vertical="center" wrapText="1"/>
      <protection hidden="1"/>
    </xf>
    <xf numFmtId="0" fontId="26" fillId="0" borderId="36" xfId="150" applyFont="1" applyBorder="1" applyAlignment="1" applyProtection="1">
      <alignment horizontal="center" vertical="center" wrapText="1"/>
      <protection hidden="1"/>
    </xf>
    <xf numFmtId="185" fontId="9" fillId="25" borderId="2" xfId="150" applyNumberFormat="1" applyFont="1" applyFill="1" applyBorder="1" applyAlignment="1" applyProtection="1">
      <alignment horizontal="left" vertical="top" wrapText="1"/>
      <protection locked="0" hidden="1"/>
    </xf>
    <xf numFmtId="185" fontId="9" fillId="25" borderId="0" xfId="150" applyNumberFormat="1" applyFont="1" applyFill="1" applyAlignment="1" applyProtection="1">
      <alignment horizontal="left" vertical="top" wrapText="1"/>
      <protection locked="0" hidden="1"/>
    </xf>
    <xf numFmtId="185" fontId="9" fillId="25" borderId="10" xfId="150" applyNumberFormat="1" applyFont="1" applyFill="1" applyBorder="1" applyAlignment="1" applyProtection="1">
      <alignment horizontal="left" vertical="top" wrapText="1"/>
      <protection locked="0" hidden="1"/>
    </xf>
    <xf numFmtId="185" fontId="9" fillId="25" borderId="56" xfId="150" applyNumberFormat="1" applyFont="1" applyFill="1" applyBorder="1" applyAlignment="1" applyProtection="1">
      <alignment horizontal="left" vertical="top" wrapText="1"/>
      <protection locked="0" hidden="1"/>
    </xf>
    <xf numFmtId="185" fontId="9" fillId="25" borderId="55" xfId="150" applyNumberFormat="1" applyFont="1" applyFill="1" applyBorder="1" applyAlignment="1" applyProtection="1">
      <alignment horizontal="left" vertical="top" wrapText="1"/>
      <protection locked="0" hidden="1"/>
    </xf>
    <xf numFmtId="185" fontId="9" fillId="25" borderId="54" xfId="150" applyNumberFormat="1" applyFont="1" applyFill="1" applyBorder="1" applyAlignment="1" applyProtection="1">
      <alignment horizontal="left" vertical="top" wrapText="1"/>
      <protection locked="0" hidden="1"/>
    </xf>
    <xf numFmtId="0" fontId="32" fillId="0" borderId="29" xfId="0" applyFont="1" applyBorder="1" applyAlignment="1" applyProtection="1">
      <alignment vertical="top" wrapText="1"/>
      <protection hidden="1"/>
    </xf>
    <xf numFmtId="0" fontId="32" fillId="0" borderId="15" xfId="0" applyFont="1" applyBorder="1" applyAlignment="1" applyProtection="1">
      <alignment vertical="top" wrapText="1"/>
      <protection hidden="1"/>
    </xf>
    <xf numFmtId="0" fontId="103" fillId="0" borderId="15" xfId="0" applyFont="1" applyBorder="1" applyAlignment="1" applyProtection="1">
      <alignment wrapText="1"/>
      <protection hidden="1"/>
    </xf>
    <xf numFmtId="0" fontId="53" fillId="25" borderId="76" xfId="0" applyFont="1" applyFill="1" applyBorder="1" applyAlignment="1" applyProtection="1">
      <alignment vertical="center" wrapText="1"/>
      <protection locked="0" hidden="1"/>
    </xf>
    <xf numFmtId="0" fontId="0" fillId="25" borderId="76" xfId="0" applyFill="1" applyBorder="1" applyAlignment="1" applyProtection="1">
      <alignment vertical="center" wrapText="1"/>
      <protection locked="0" hidden="1"/>
    </xf>
    <xf numFmtId="0" fontId="0" fillId="25" borderId="77" xfId="0" applyFill="1" applyBorder="1" applyAlignment="1" applyProtection="1">
      <alignment vertical="center" wrapText="1"/>
      <protection locked="0" hidden="1"/>
    </xf>
    <xf numFmtId="0" fontId="27" fillId="65" borderId="35" xfId="0" applyFont="1" applyFill="1" applyBorder="1" applyAlignment="1" applyProtection="1">
      <alignment vertical="center" wrapText="1"/>
      <protection hidden="1"/>
    </xf>
    <xf numFmtId="0" fontId="27" fillId="65" borderId="59" xfId="0" applyFont="1" applyFill="1" applyBorder="1" applyAlignment="1" applyProtection="1">
      <alignment vertical="center" wrapText="1"/>
      <protection hidden="1"/>
    </xf>
    <xf numFmtId="0" fontId="116" fillId="65" borderId="59" xfId="0" applyFont="1" applyFill="1" applyBorder="1" applyAlignment="1" applyProtection="1">
      <alignment vertical="center" wrapText="1"/>
      <protection hidden="1"/>
    </xf>
    <xf numFmtId="0" fontId="116" fillId="65" borderId="36" xfId="0" applyFont="1" applyFill="1" applyBorder="1" applyAlignment="1" applyProtection="1">
      <alignment vertical="center" wrapText="1"/>
      <protection hidden="1"/>
    </xf>
    <xf numFmtId="0" fontId="27" fillId="0" borderId="64" xfId="0" applyFont="1" applyBorder="1" applyAlignment="1" applyProtection="1">
      <alignment horizontal="center" vertical="center" wrapText="1"/>
      <protection hidden="1"/>
    </xf>
    <xf numFmtId="0" fontId="27" fillId="0" borderId="41" xfId="0" applyFont="1" applyBorder="1" applyAlignment="1" applyProtection="1">
      <alignment horizontal="center" vertical="center" wrapText="1"/>
      <protection hidden="1"/>
    </xf>
    <xf numFmtId="0" fontId="53" fillId="0" borderId="41" xfId="0" applyFont="1" applyBorder="1" applyAlignment="1" applyProtection="1">
      <alignment horizontal="center" vertical="center" wrapText="1"/>
      <protection hidden="1"/>
    </xf>
    <xf numFmtId="0" fontId="53" fillId="0" borderId="42" xfId="0" applyFont="1" applyBorder="1" applyAlignment="1" applyProtection="1">
      <alignment horizontal="center" vertical="center" wrapText="1"/>
      <protection hidden="1"/>
    </xf>
    <xf numFmtId="179" fontId="32" fillId="25" borderId="55" xfId="0" applyNumberFormat="1" applyFont="1" applyFill="1" applyBorder="1" applyAlignment="1" applyProtection="1">
      <alignment horizontal="right" wrapText="1"/>
      <protection locked="0" hidden="1"/>
    </xf>
    <xf numFmtId="179" fontId="53" fillId="25" borderId="54" xfId="0" applyNumberFormat="1" applyFont="1" applyFill="1" applyBorder="1" applyAlignment="1" applyProtection="1">
      <alignment wrapText="1"/>
      <protection locked="0" hidden="1"/>
    </xf>
    <xf numFmtId="0" fontId="27" fillId="0" borderId="2" xfId="0" applyFont="1" applyBorder="1" applyAlignment="1" applyProtection="1">
      <alignment horizontal="left" wrapText="1"/>
      <protection hidden="1"/>
    </xf>
    <xf numFmtId="0" fontId="27" fillId="0" borderId="0" xfId="0" applyFont="1" applyAlignment="1" applyProtection="1">
      <alignment horizontal="left" wrapText="1"/>
      <protection hidden="1"/>
    </xf>
    <xf numFmtId="0" fontId="32" fillId="0" borderId="0" xfId="0" applyFont="1" applyAlignment="1" applyProtection="1">
      <alignment horizontal="center" vertical="center" wrapText="1"/>
      <protection hidden="1"/>
    </xf>
    <xf numFmtId="0" fontId="0" fillId="0" borderId="0" xfId="0" applyAlignment="1" applyProtection="1">
      <alignment horizontal="center" vertical="center" wrapText="1"/>
      <protection hidden="1"/>
    </xf>
    <xf numFmtId="180" fontId="32" fillId="25" borderId="55" xfId="0" applyNumberFormat="1" applyFont="1" applyFill="1" applyBorder="1" applyAlignment="1" applyProtection="1">
      <alignment horizontal="right" wrapText="1"/>
      <protection locked="0" hidden="1"/>
    </xf>
    <xf numFmtId="180" fontId="53" fillId="25" borderId="54" xfId="0" applyNumberFormat="1" applyFont="1" applyFill="1" applyBorder="1" applyAlignment="1" applyProtection="1">
      <alignment wrapText="1"/>
      <protection locked="0" hidden="1"/>
    </xf>
    <xf numFmtId="0" fontId="27" fillId="0" borderId="2" xfId="0" applyFont="1" applyBorder="1" applyAlignment="1" applyProtection="1">
      <alignment horizontal="left" vertical="center" wrapText="1"/>
      <protection hidden="1"/>
    </xf>
    <xf numFmtId="0" fontId="27" fillId="0" borderId="0" xfId="0" applyFont="1" applyAlignment="1" applyProtection="1">
      <alignment horizontal="left" vertical="center" wrapText="1"/>
      <protection hidden="1"/>
    </xf>
    <xf numFmtId="0" fontId="0" fillId="0" borderId="0" xfId="0" applyAlignment="1" applyProtection="1">
      <alignment wrapText="1"/>
      <protection hidden="1"/>
    </xf>
    <xf numFmtId="0" fontId="53" fillId="0" borderId="0" xfId="0" applyFont="1" applyAlignment="1" applyProtection="1">
      <alignment vertical="center" wrapText="1"/>
      <protection hidden="1"/>
    </xf>
    <xf numFmtId="0" fontId="113" fillId="25" borderId="55" xfId="159" applyFill="1" applyBorder="1" applyAlignment="1" applyProtection="1">
      <alignment horizontal="left" wrapText="1"/>
      <protection locked="0" hidden="1"/>
    </xf>
    <xf numFmtId="0" fontId="32" fillId="0" borderId="56" xfId="0" applyFont="1" applyBorder="1" applyAlignment="1" applyProtection="1">
      <alignment horizontal="left" vertical="center" wrapText="1" indent="2"/>
      <protection hidden="1"/>
    </xf>
    <xf numFmtId="0" fontId="32" fillId="0" borderId="55" xfId="0" applyFont="1" applyBorder="1" applyAlignment="1" applyProtection="1">
      <alignment horizontal="left" vertical="center" wrapText="1" indent="2"/>
      <protection hidden="1"/>
    </xf>
    <xf numFmtId="0" fontId="27" fillId="64" borderId="67" xfId="0" applyFont="1" applyFill="1" applyBorder="1" applyAlignment="1" applyProtection="1">
      <alignment horizontal="left" vertical="center" wrapText="1"/>
      <protection hidden="1"/>
    </xf>
    <xf numFmtId="0" fontId="27" fillId="64" borderId="57" xfId="0" applyFont="1" applyFill="1" applyBorder="1" applyAlignment="1" applyProtection="1">
      <alignment horizontal="left" vertical="center" wrapText="1"/>
      <protection hidden="1"/>
    </xf>
    <xf numFmtId="0" fontId="27" fillId="64" borderId="58" xfId="0" applyFont="1" applyFill="1" applyBorder="1" applyAlignment="1" applyProtection="1">
      <alignment horizontal="left" vertical="center" wrapText="1"/>
      <protection hidden="1"/>
    </xf>
    <xf numFmtId="0" fontId="17" fillId="0" borderId="0" xfId="38" applyFont="1" applyAlignment="1" applyProtection="1">
      <alignment horizontal="left" vertical="center" indent="1"/>
      <protection hidden="1"/>
    </xf>
    <xf numFmtId="0" fontId="17" fillId="0" borderId="0" xfId="150" applyFont="1" applyAlignment="1" applyProtection="1">
      <alignment horizontal="left" vertical="center" indent="1"/>
      <protection hidden="1"/>
    </xf>
    <xf numFmtId="0" fontId="32" fillId="23" borderId="27" xfId="150" applyFont="1" applyFill="1" applyBorder="1" applyAlignment="1" applyProtection="1">
      <alignment horizontal="left" vertical="center" wrapText="1" indent="1"/>
      <protection hidden="1"/>
    </xf>
    <xf numFmtId="0" fontId="32" fillId="23" borderId="37" xfId="150" applyFont="1" applyFill="1" applyBorder="1" applyAlignment="1" applyProtection="1">
      <alignment horizontal="left" vertical="center" wrapText="1" indent="1"/>
      <protection hidden="1"/>
    </xf>
    <xf numFmtId="0" fontId="25" fillId="23" borderId="37" xfId="150" applyFont="1" applyFill="1" applyBorder="1" applyAlignment="1" applyProtection="1">
      <alignment horizontal="left" vertical="center" wrapText="1" indent="1"/>
      <protection hidden="1"/>
    </xf>
    <xf numFmtId="0" fontId="32" fillId="23" borderId="35" xfId="150" applyFont="1" applyFill="1" applyBorder="1" applyAlignment="1" applyProtection="1">
      <alignment horizontal="left" vertical="center" wrapText="1" indent="1"/>
      <protection hidden="1"/>
    </xf>
    <xf numFmtId="0" fontId="32" fillId="23" borderId="36" xfId="150" applyFont="1" applyFill="1" applyBorder="1" applyAlignment="1" applyProtection="1">
      <alignment horizontal="left" vertical="center" wrapText="1" indent="1"/>
      <protection hidden="1"/>
    </xf>
    <xf numFmtId="0" fontId="27" fillId="23" borderId="27" xfId="150" applyFont="1" applyFill="1" applyBorder="1" applyAlignment="1" applyProtection="1">
      <alignment horizontal="left" vertical="center" wrapText="1" indent="1"/>
      <protection hidden="1"/>
    </xf>
    <xf numFmtId="0" fontId="24" fillId="23" borderId="37" xfId="150" applyFont="1" applyFill="1" applyBorder="1" applyAlignment="1" applyProtection="1">
      <alignment horizontal="left" vertical="center" wrapText="1" indent="1"/>
      <protection hidden="1"/>
    </xf>
    <xf numFmtId="0" fontId="26" fillId="23" borderId="27" xfId="150" applyFont="1" applyFill="1" applyBorder="1" applyAlignment="1" applyProtection="1">
      <alignment horizontal="left" vertical="center" wrapText="1" indent="1"/>
      <protection hidden="1"/>
    </xf>
    <xf numFmtId="0" fontId="26" fillId="23" borderId="37" xfId="150" applyFont="1" applyFill="1" applyBorder="1" applyAlignment="1" applyProtection="1">
      <alignment horizontal="left" vertical="center" wrapText="1" indent="1"/>
      <protection hidden="1"/>
    </xf>
    <xf numFmtId="0" fontId="55" fillId="23" borderId="27" xfId="150" applyFont="1" applyFill="1" applyBorder="1" applyAlignment="1" applyProtection="1">
      <alignment horizontal="left" vertical="center" wrapText="1"/>
      <protection hidden="1"/>
    </xf>
    <xf numFmtId="0" fontId="55" fillId="23" borderId="37" xfId="150" applyFont="1" applyFill="1" applyBorder="1" applyAlignment="1" applyProtection="1">
      <alignment horizontal="left" vertical="center" wrapText="1"/>
      <protection hidden="1"/>
    </xf>
    <xf numFmtId="0" fontId="9" fillId="23" borderId="27" xfId="150" applyFont="1" applyFill="1" applyBorder="1" applyAlignment="1" applyProtection="1">
      <alignment horizontal="left" vertical="center" wrapText="1" indent="1"/>
      <protection hidden="1"/>
    </xf>
    <xf numFmtId="0" fontId="9" fillId="23" borderId="37" xfId="150" applyFont="1" applyFill="1" applyBorder="1" applyAlignment="1" applyProtection="1">
      <alignment horizontal="left" vertical="center" wrapText="1" indent="1"/>
      <protection hidden="1"/>
    </xf>
    <xf numFmtId="0" fontId="25" fillId="25" borderId="16" xfId="150" applyFont="1" applyFill="1" applyBorder="1" applyAlignment="1" applyProtection="1">
      <alignment horizontal="left" vertical="top" wrapText="1"/>
      <protection locked="0" hidden="1"/>
    </xf>
    <xf numFmtId="0" fontId="25" fillId="25" borderId="28" xfId="150" applyFont="1" applyFill="1" applyBorder="1" applyAlignment="1" applyProtection="1">
      <alignment horizontal="left" vertical="top" wrapText="1"/>
      <protection locked="0" hidden="1"/>
    </xf>
    <xf numFmtId="0" fontId="24" fillId="23" borderId="29" xfId="150" applyFont="1" applyFill="1" applyBorder="1" applyAlignment="1" applyProtection="1">
      <alignment horizontal="center" vertical="center" wrapText="1"/>
      <protection hidden="1"/>
    </xf>
    <xf numFmtId="0" fontId="24" fillId="23" borderId="30" xfId="150" applyFont="1" applyFill="1" applyBorder="1" applyAlignment="1" applyProtection="1">
      <alignment horizontal="center" vertical="center" wrapText="1"/>
      <protection hidden="1"/>
    </xf>
    <xf numFmtId="0" fontId="55" fillId="23" borderId="29" xfId="150" applyFont="1" applyFill="1" applyBorder="1" applyAlignment="1" applyProtection="1">
      <alignment horizontal="left" vertical="top" wrapText="1"/>
      <protection hidden="1"/>
    </xf>
    <xf numFmtId="0" fontId="55" fillId="23" borderId="30" xfId="150" applyFont="1" applyFill="1" applyBorder="1" applyAlignment="1" applyProtection="1">
      <alignment horizontal="left" vertical="top" wrapText="1"/>
      <protection hidden="1"/>
    </xf>
    <xf numFmtId="0" fontId="55" fillId="23" borderId="29" xfId="150" applyFont="1" applyFill="1" applyBorder="1" applyAlignment="1" applyProtection="1">
      <alignment horizontal="left" vertical="center" wrapText="1"/>
      <protection hidden="1"/>
    </xf>
    <xf numFmtId="0" fontId="55" fillId="23" borderId="30" xfId="150" applyFont="1" applyFill="1" applyBorder="1" applyAlignment="1" applyProtection="1">
      <alignment horizontal="left" vertical="center" wrapText="1"/>
      <protection hidden="1"/>
    </xf>
    <xf numFmtId="0" fontId="9" fillId="23" borderId="27" xfId="0" applyFont="1" applyFill="1" applyBorder="1" applyAlignment="1" applyProtection="1">
      <alignment horizontal="left" vertical="center" wrapText="1" indent="1"/>
      <protection hidden="1"/>
    </xf>
    <xf numFmtId="0" fontId="9" fillId="23" borderId="37" xfId="0" applyFont="1" applyFill="1" applyBorder="1" applyAlignment="1" applyProtection="1">
      <alignment horizontal="left" vertical="center" wrapText="1" indent="1"/>
      <protection hidden="1"/>
    </xf>
    <xf numFmtId="0" fontId="24" fillId="23" borderId="27" xfId="0" applyFont="1" applyFill="1" applyBorder="1" applyAlignment="1" applyProtection="1">
      <alignment horizontal="center" vertical="center" wrapText="1"/>
      <protection hidden="1"/>
    </xf>
    <xf numFmtId="0" fontId="24" fillId="23" borderId="37" xfId="0" applyFont="1" applyFill="1" applyBorder="1" applyAlignment="1" applyProtection="1">
      <alignment horizontal="center" vertical="center" wrapText="1"/>
      <protection hidden="1"/>
    </xf>
    <xf numFmtId="0" fontId="55" fillId="23" borderId="27" xfId="0" applyFont="1" applyFill="1" applyBorder="1" applyAlignment="1" applyProtection="1">
      <alignment horizontal="left" vertical="center" wrapText="1"/>
      <protection hidden="1"/>
    </xf>
    <xf numFmtId="0" fontId="55" fillId="23" borderId="37" xfId="0" applyFont="1" applyFill="1" applyBorder="1" applyAlignment="1" applyProtection="1">
      <alignment horizontal="left" vertical="center" wrapText="1"/>
      <protection hidden="1"/>
    </xf>
    <xf numFmtId="0" fontId="9" fillId="23" borderId="35" xfId="0" applyFont="1" applyFill="1" applyBorder="1" applyAlignment="1" applyProtection="1">
      <alignment horizontal="left" vertical="center" wrapText="1" indent="1"/>
      <protection hidden="1"/>
    </xf>
    <xf numFmtId="0" fontId="9" fillId="23" borderId="36" xfId="0" applyFont="1" applyFill="1" applyBorder="1" applyAlignment="1" applyProtection="1">
      <alignment horizontal="left" vertical="center" wrapText="1" indent="1"/>
      <protection hidden="1"/>
    </xf>
    <xf numFmtId="0" fontId="9" fillId="23" borderId="35" xfId="150" applyFont="1" applyFill="1" applyBorder="1" applyAlignment="1" applyProtection="1">
      <alignment horizontal="left" vertical="center" wrapText="1" indent="1"/>
      <protection hidden="1"/>
    </xf>
    <xf numFmtId="0" fontId="9" fillId="23" borderId="36" xfId="150" applyFont="1" applyFill="1" applyBorder="1" applyAlignment="1" applyProtection="1">
      <alignment horizontal="left" vertical="center" wrapText="1" indent="1"/>
      <protection hidden="1"/>
    </xf>
    <xf numFmtId="0" fontId="24" fillId="23" borderId="29" xfId="0" applyFont="1" applyFill="1" applyBorder="1" applyAlignment="1" applyProtection="1">
      <alignment horizontal="center" vertical="center" wrapText="1"/>
      <protection hidden="1"/>
    </xf>
    <xf numFmtId="0" fontId="24" fillId="23" borderId="30" xfId="0" applyFont="1" applyFill="1" applyBorder="1" applyAlignment="1" applyProtection="1">
      <alignment horizontal="center" vertical="center" wrapText="1"/>
      <protection hidden="1"/>
    </xf>
    <xf numFmtId="0" fontId="26" fillId="23" borderId="29" xfId="150" applyFont="1" applyFill="1" applyBorder="1" applyAlignment="1" applyProtection="1">
      <alignment horizontal="left" vertical="center" wrapText="1"/>
      <protection hidden="1"/>
    </xf>
    <xf numFmtId="0" fontId="26" fillId="23" borderId="30" xfId="150" applyFont="1" applyFill="1" applyBorder="1" applyAlignment="1" applyProtection="1">
      <alignment horizontal="left" vertical="center" wrapText="1"/>
      <protection hidden="1"/>
    </xf>
    <xf numFmtId="0" fontId="50" fillId="65" borderId="27" xfId="150" applyFont="1" applyFill="1" applyBorder="1" applyAlignment="1" applyProtection="1">
      <alignment horizontal="left" vertical="center" wrapText="1"/>
      <protection hidden="1"/>
    </xf>
    <xf numFmtId="0" fontId="50" fillId="65" borderId="37" xfId="150" applyFont="1" applyFill="1" applyBorder="1" applyAlignment="1" applyProtection="1">
      <alignment horizontal="left" vertical="center" wrapText="1"/>
      <protection hidden="1"/>
    </xf>
    <xf numFmtId="0" fontId="26" fillId="23" borderId="35" xfId="150" applyFont="1" applyFill="1" applyBorder="1" applyAlignment="1" applyProtection="1">
      <alignment horizontal="left" vertical="center" wrapText="1" indent="1"/>
      <protection hidden="1"/>
    </xf>
    <xf numFmtId="0" fontId="50" fillId="23" borderId="36" xfId="150" applyFont="1" applyFill="1" applyBorder="1" applyAlignment="1" applyProtection="1">
      <alignment horizontal="left" vertical="center" wrapText="1" indent="1"/>
      <protection hidden="1"/>
    </xf>
    <xf numFmtId="0" fontId="24" fillId="23" borderId="27" xfId="150" applyFont="1" applyFill="1" applyBorder="1" applyAlignment="1" applyProtection="1">
      <alignment horizontal="center" vertical="center" wrapText="1"/>
      <protection hidden="1"/>
    </xf>
    <xf numFmtId="0" fontId="24" fillId="23" borderId="37" xfId="150" applyFont="1" applyFill="1" applyBorder="1" applyAlignment="1" applyProtection="1">
      <alignment horizontal="center" vertical="center" wrapText="1"/>
      <protection hidden="1"/>
    </xf>
    <xf numFmtId="0" fontId="25" fillId="23" borderId="36" xfId="150" applyFont="1" applyFill="1" applyBorder="1" applyAlignment="1" applyProtection="1">
      <alignment horizontal="left" vertical="center" wrapText="1" indent="1"/>
      <protection hidden="1"/>
    </xf>
    <xf numFmtId="0" fontId="95" fillId="23" borderId="64" xfId="38" applyFont="1" applyFill="1" applyBorder="1" applyAlignment="1" applyProtection="1">
      <alignment horizontal="left" vertical="center" wrapText="1" indent="2"/>
      <protection hidden="1"/>
    </xf>
    <xf numFmtId="0" fontId="95" fillId="23" borderId="42" xfId="38" applyFont="1" applyFill="1" applyBorder="1" applyAlignment="1" applyProtection="1">
      <alignment horizontal="left" vertical="center" wrapText="1" indent="2"/>
      <protection hidden="1"/>
    </xf>
    <xf numFmtId="0" fontId="95" fillId="23" borderId="11" xfId="38" applyFont="1" applyFill="1" applyBorder="1" applyAlignment="1" applyProtection="1">
      <alignment horizontal="left" vertical="center" wrapText="1" indent="2"/>
      <protection hidden="1"/>
    </xf>
    <xf numFmtId="0" fontId="95" fillId="23" borderId="12" xfId="38" applyFont="1" applyFill="1" applyBorder="1" applyAlignment="1" applyProtection="1">
      <alignment horizontal="left" vertical="center" wrapText="1" indent="2"/>
      <protection hidden="1"/>
    </xf>
    <xf numFmtId="0" fontId="95" fillId="23" borderId="27" xfId="38" applyFont="1" applyFill="1" applyBorder="1" applyAlignment="1" applyProtection="1">
      <alignment horizontal="left" vertical="center" wrapText="1" indent="2"/>
      <protection hidden="1"/>
    </xf>
    <xf numFmtId="0" fontId="95" fillId="23" borderId="37" xfId="38" applyFont="1" applyFill="1" applyBorder="1" applyAlignment="1" applyProtection="1">
      <alignment horizontal="left" vertical="center" wrapText="1" indent="2"/>
      <protection hidden="1"/>
    </xf>
    <xf numFmtId="0" fontId="14" fillId="25" borderId="11" xfId="38" applyFont="1" applyFill="1" applyBorder="1" applyAlignment="1" applyProtection="1">
      <alignment horizontal="left" vertical="top" wrapText="1"/>
      <protection locked="0" hidden="1"/>
    </xf>
    <xf numFmtId="0" fontId="14" fillId="25" borderId="12" xfId="38" applyFont="1" applyFill="1" applyBorder="1" applyAlignment="1" applyProtection="1">
      <alignment horizontal="left" vertical="top" wrapText="1"/>
      <protection locked="0" hidden="1"/>
    </xf>
    <xf numFmtId="0" fontId="14" fillId="23" borderId="4" xfId="38" applyFont="1" applyFill="1" applyBorder="1" applyAlignment="1" applyProtection="1">
      <alignment horizontal="left" vertical="center" wrapText="1" indent="2"/>
      <protection hidden="1"/>
    </xf>
    <xf numFmtId="0" fontId="14" fillId="23" borderId="14" xfId="38" applyFont="1" applyFill="1" applyBorder="1" applyAlignment="1" applyProtection="1">
      <alignment horizontal="left" vertical="center" wrapText="1" indent="2"/>
      <protection hidden="1"/>
    </xf>
    <xf numFmtId="0" fontId="24" fillId="23" borderId="6" xfId="38" applyFont="1" applyFill="1" applyBorder="1" applyAlignment="1" applyProtection="1">
      <alignment horizontal="left" vertical="center" wrapText="1" indent="2"/>
      <protection hidden="1"/>
    </xf>
    <xf numFmtId="0" fontId="24" fillId="23" borderId="8" xfId="38" applyFont="1" applyFill="1" applyBorder="1" applyAlignment="1" applyProtection="1">
      <alignment horizontal="left" vertical="center" wrapText="1" indent="2"/>
      <protection hidden="1"/>
    </xf>
    <xf numFmtId="0" fontId="25" fillId="71" borderId="67" xfId="38" applyFont="1" applyFill="1" applyBorder="1" applyAlignment="1" applyProtection="1">
      <alignment horizontal="left" vertical="center" wrapText="1" indent="2"/>
      <protection hidden="1"/>
    </xf>
    <xf numFmtId="0" fontId="24" fillId="71" borderId="58" xfId="38" applyFont="1" applyFill="1" applyBorder="1" applyAlignment="1" applyProtection="1">
      <alignment horizontal="left" vertical="center" wrapText="1" indent="2"/>
      <protection hidden="1"/>
    </xf>
    <xf numFmtId="0" fontId="25" fillId="23" borderId="4" xfId="38" applyFont="1" applyFill="1" applyBorder="1" applyAlignment="1" applyProtection="1">
      <alignment horizontal="left" vertical="center" wrapText="1" indent="2"/>
      <protection hidden="1"/>
    </xf>
    <xf numFmtId="0" fontId="25" fillId="23" borderId="14" xfId="38" applyFont="1" applyFill="1" applyBorder="1" applyAlignment="1" applyProtection="1">
      <alignment horizontal="left" vertical="center" wrapText="1" indent="2"/>
      <protection hidden="1"/>
    </xf>
    <xf numFmtId="0" fontId="25" fillId="25" borderId="5" xfId="38" applyFont="1" applyFill="1" applyBorder="1" applyAlignment="1" applyProtection="1">
      <alignment horizontal="center" vertical="top" wrapText="1"/>
      <protection locked="0" hidden="1"/>
    </xf>
    <xf numFmtId="0" fontId="25" fillId="25" borderId="1" xfId="38" applyFont="1" applyFill="1" applyBorder="1" applyAlignment="1" applyProtection="1">
      <alignment horizontal="center" vertical="top" wrapText="1"/>
      <protection locked="0" hidden="1"/>
    </xf>
    <xf numFmtId="0" fontId="25" fillId="25" borderId="3" xfId="38" applyFont="1" applyFill="1" applyBorder="1" applyAlignment="1" applyProtection="1">
      <alignment horizontal="center" vertical="top" wrapText="1"/>
      <protection locked="0" hidden="1"/>
    </xf>
    <xf numFmtId="0" fontId="17" fillId="23" borderId="6" xfId="38" applyFont="1" applyFill="1" applyBorder="1" applyAlignment="1" applyProtection="1">
      <alignment horizontal="left" vertical="center" wrapText="1" indent="2"/>
      <protection hidden="1"/>
    </xf>
    <xf numFmtId="0" fontId="17" fillId="23" borderId="8" xfId="38" applyFont="1" applyFill="1" applyBorder="1" applyAlignment="1" applyProtection="1">
      <alignment horizontal="left" vertical="center" wrapText="1" indent="2"/>
      <protection hidden="1"/>
    </xf>
    <xf numFmtId="0" fontId="14" fillId="23" borderId="11" xfId="38" applyFont="1" applyFill="1" applyBorder="1" applyAlignment="1" applyProtection="1">
      <alignment horizontal="left" vertical="center" wrapText="1" indent="2"/>
      <protection hidden="1"/>
    </xf>
    <xf numFmtId="0" fontId="14" fillId="23" borderId="12" xfId="38" applyFont="1" applyFill="1" applyBorder="1" applyAlignment="1" applyProtection="1">
      <alignment horizontal="left" vertical="center" wrapText="1" indent="2"/>
      <protection hidden="1"/>
    </xf>
    <xf numFmtId="0" fontId="10" fillId="3" borderId="67" xfId="152" applyFont="1" applyFill="1" applyBorder="1" applyAlignment="1" applyProtection="1">
      <alignment horizontal="right" vertical="center"/>
      <protection hidden="1"/>
    </xf>
    <xf numFmtId="0" fontId="10" fillId="3" borderId="57" xfId="152" applyFont="1" applyFill="1" applyBorder="1" applyAlignment="1" applyProtection="1">
      <alignment horizontal="right" vertical="center"/>
      <protection hidden="1"/>
    </xf>
    <xf numFmtId="0" fontId="10" fillId="3" borderId="58" xfId="152" applyFont="1" applyFill="1" applyBorder="1" applyAlignment="1" applyProtection="1">
      <alignment horizontal="right" vertical="center"/>
      <protection hidden="1"/>
    </xf>
    <xf numFmtId="0" fontId="11" fillId="0" borderId="67" xfId="152" applyFont="1" applyBorder="1" applyAlignment="1" applyProtection="1">
      <alignment vertical="center" wrapText="1"/>
      <protection hidden="1"/>
    </xf>
    <xf numFmtId="0" fontId="11" fillId="0" borderId="57" xfId="152" applyFont="1" applyBorder="1" applyAlignment="1" applyProtection="1">
      <alignment vertical="center" wrapText="1"/>
      <protection hidden="1"/>
    </xf>
    <xf numFmtId="0" fontId="14" fillId="0" borderId="57" xfId="155" applyBorder="1" applyAlignment="1" applyProtection="1">
      <alignment wrapText="1"/>
      <protection hidden="1"/>
    </xf>
    <xf numFmtId="0" fontId="0" fillId="0" borderId="58" xfId="0" applyBorder="1" applyAlignment="1" applyProtection="1">
      <alignment wrapText="1"/>
      <protection hidden="1"/>
    </xf>
    <xf numFmtId="168" fontId="11" fillId="64" borderId="64" xfId="152" applyNumberFormat="1" applyFont="1" applyFill="1" applyBorder="1" applyAlignment="1" applyProtection="1">
      <alignment horizontal="center" vertical="center" wrapText="1"/>
      <protection hidden="1"/>
    </xf>
    <xf numFmtId="168" fontId="11" fillId="64" borderId="41" xfId="152" applyNumberFormat="1" applyFont="1" applyFill="1" applyBorder="1" applyAlignment="1" applyProtection="1">
      <alignment horizontal="center" vertical="center" wrapText="1"/>
      <protection hidden="1"/>
    </xf>
    <xf numFmtId="168" fontId="11" fillId="64" borderId="42" xfId="152" applyNumberFormat="1" applyFont="1" applyFill="1" applyBorder="1" applyAlignment="1" applyProtection="1">
      <alignment horizontal="center" vertical="center" wrapText="1"/>
      <protection hidden="1"/>
    </xf>
    <xf numFmtId="168" fontId="11" fillId="64" borderId="2" xfId="152" applyNumberFormat="1" applyFont="1" applyFill="1" applyBorder="1" applyAlignment="1" applyProtection="1">
      <alignment horizontal="center" vertical="center" wrapText="1"/>
      <protection hidden="1"/>
    </xf>
    <xf numFmtId="168" fontId="11" fillId="64" borderId="0" xfId="152" applyNumberFormat="1" applyFont="1" applyFill="1" applyAlignment="1" applyProtection="1">
      <alignment horizontal="center" vertical="center" wrapText="1"/>
      <protection hidden="1"/>
    </xf>
    <xf numFmtId="168" fontId="11" fillId="64" borderId="10" xfId="152" applyNumberFormat="1" applyFont="1" applyFill="1" applyBorder="1" applyAlignment="1" applyProtection="1">
      <alignment horizontal="center" vertical="center" wrapText="1"/>
      <protection hidden="1"/>
    </xf>
    <xf numFmtId="168" fontId="11" fillId="64" borderId="56" xfId="152" applyNumberFormat="1" applyFont="1" applyFill="1" applyBorder="1" applyAlignment="1" applyProtection="1">
      <alignment horizontal="center" vertical="center" wrapText="1"/>
      <protection hidden="1"/>
    </xf>
    <xf numFmtId="168" fontId="11" fillId="64" borderId="55" xfId="152" applyNumberFormat="1" applyFont="1" applyFill="1" applyBorder="1" applyAlignment="1" applyProtection="1">
      <alignment horizontal="center" vertical="center" wrapText="1"/>
      <protection hidden="1"/>
    </xf>
    <xf numFmtId="168" fontId="11" fillId="64" borderId="54" xfId="152" applyNumberFormat="1" applyFont="1" applyFill="1" applyBorder="1" applyAlignment="1" applyProtection="1">
      <alignment horizontal="center" vertical="center" wrapText="1"/>
      <protection hidden="1"/>
    </xf>
    <xf numFmtId="168" fontId="10" fillId="24" borderId="0" xfId="152" applyNumberFormat="1" applyFont="1" applyFill="1" applyAlignment="1" applyProtection="1">
      <alignment horizontal="center"/>
      <protection hidden="1"/>
    </xf>
    <xf numFmtId="168" fontId="10" fillId="24" borderId="10" xfId="152" applyNumberFormat="1" applyFont="1" applyFill="1" applyBorder="1" applyAlignment="1" applyProtection="1">
      <alignment horizontal="center"/>
      <protection hidden="1"/>
    </xf>
    <xf numFmtId="0" fontId="10" fillId="24" borderId="2" xfId="152" applyFont="1" applyFill="1" applyBorder="1" applyAlignment="1" applyProtection="1">
      <alignment horizontal="center" wrapText="1"/>
      <protection hidden="1"/>
    </xf>
    <xf numFmtId="0" fontId="57" fillId="24" borderId="0" xfId="0" applyFont="1" applyFill="1" applyAlignment="1" applyProtection="1">
      <alignment horizontal="center" wrapText="1"/>
      <protection hidden="1"/>
    </xf>
    <xf numFmtId="0" fontId="57" fillId="24" borderId="2" xfId="0" applyFont="1" applyFill="1" applyBorder="1" applyAlignment="1" applyProtection="1">
      <alignment horizontal="center" wrapText="1"/>
      <protection hidden="1"/>
    </xf>
    <xf numFmtId="0" fontId="10" fillId="26" borderId="2" xfId="152" applyFont="1" applyFill="1" applyBorder="1" applyAlignment="1" applyProtection="1">
      <alignment horizontal="center"/>
      <protection hidden="1"/>
    </xf>
    <xf numFmtId="0" fontId="10" fillId="26" borderId="0" xfId="152" applyFont="1" applyFill="1" applyAlignment="1" applyProtection="1">
      <alignment horizontal="center"/>
      <protection hidden="1"/>
    </xf>
    <xf numFmtId="0" fontId="57" fillId="26" borderId="0" xfId="0" applyFont="1" applyFill="1" applyAlignment="1" applyProtection="1">
      <alignment horizontal="center"/>
      <protection hidden="1"/>
    </xf>
    <xf numFmtId="0" fontId="57" fillId="26" borderId="2" xfId="0" applyFont="1" applyFill="1" applyBorder="1" applyAlignment="1" applyProtection="1">
      <alignment horizontal="center"/>
      <protection hidden="1"/>
    </xf>
    <xf numFmtId="0" fontId="10" fillId="0" borderId="74" xfId="152" applyFont="1" applyBorder="1" applyAlignment="1" applyProtection="1">
      <alignment horizontal="left" vertical="center" wrapText="1"/>
      <protection hidden="1"/>
    </xf>
    <xf numFmtId="168" fontId="11" fillId="2" borderId="0" xfId="152" applyNumberFormat="1" applyFont="1" applyFill="1" applyAlignment="1" applyProtection="1">
      <alignment horizontal="center" vertical="center"/>
      <protection hidden="1"/>
    </xf>
    <xf numFmtId="0" fontId="0" fillId="0" borderId="0" xfId="0" applyAlignment="1" applyProtection="1">
      <alignment horizontal="center" vertical="center"/>
      <protection hidden="1"/>
    </xf>
    <xf numFmtId="0" fontId="0" fillId="0" borderId="10" xfId="0" applyBorder="1" applyAlignment="1" applyProtection="1">
      <alignment horizontal="center" vertical="center"/>
      <protection hidden="1"/>
    </xf>
    <xf numFmtId="168" fontId="11" fillId="2" borderId="2" xfId="152" applyNumberFormat="1" applyFont="1" applyFill="1" applyBorder="1" applyAlignment="1" applyProtection="1">
      <alignment horizontal="center" vertical="center"/>
      <protection hidden="1"/>
    </xf>
    <xf numFmtId="0" fontId="18" fillId="26" borderId="2" xfId="0" applyFont="1" applyFill="1" applyBorder="1" applyAlignment="1" applyProtection="1">
      <alignment horizontal="center" vertical="center"/>
      <protection hidden="1"/>
    </xf>
    <xf numFmtId="0" fontId="18" fillId="26" borderId="0" xfId="0" applyFont="1" applyFill="1" applyAlignment="1" applyProtection="1">
      <alignment horizontal="center" vertical="center"/>
      <protection hidden="1"/>
    </xf>
    <xf numFmtId="0" fontId="10" fillId="0" borderId="67" xfId="152" applyFont="1" applyBorder="1" applyProtection="1">
      <protection hidden="1"/>
    </xf>
    <xf numFmtId="0" fontId="10" fillId="0" borderId="57" xfId="152" applyFont="1" applyBorder="1" applyProtection="1">
      <protection hidden="1"/>
    </xf>
    <xf numFmtId="0" fontId="14" fillId="0" borderId="58" xfId="155" applyBorder="1" applyProtection="1">
      <protection hidden="1"/>
    </xf>
    <xf numFmtId="0" fontId="14" fillId="0" borderId="58" xfId="155" applyBorder="1" applyAlignment="1" applyProtection="1">
      <alignment vertical="center"/>
      <protection hidden="1"/>
    </xf>
    <xf numFmtId="0" fontId="10" fillId="0" borderId="58" xfId="152" applyFont="1" applyBorder="1" applyProtection="1">
      <protection hidden="1"/>
    </xf>
    <xf numFmtId="0" fontId="11" fillId="0" borderId="74" xfId="152" applyFont="1" applyBorder="1" applyProtection="1">
      <protection hidden="1"/>
    </xf>
    <xf numFmtId="0" fontId="0" fillId="0" borderId="74" xfId="0" applyBorder="1" applyProtection="1">
      <protection hidden="1"/>
    </xf>
    <xf numFmtId="0" fontId="10" fillId="0" borderId="67" xfId="152" applyFont="1" applyBorder="1" applyAlignment="1" applyProtection="1">
      <alignment wrapText="1"/>
      <protection hidden="1"/>
    </xf>
    <xf numFmtId="0" fontId="10" fillId="0" borderId="57" xfId="152" applyFont="1" applyBorder="1" applyAlignment="1" applyProtection="1">
      <alignment wrapText="1"/>
      <protection hidden="1"/>
    </xf>
    <xf numFmtId="0" fontId="10" fillId="0" borderId="67" xfId="152" applyFont="1" applyBorder="1" applyAlignment="1" applyProtection="1">
      <alignment horizontal="right" vertical="center"/>
      <protection hidden="1"/>
    </xf>
    <xf numFmtId="0" fontId="10" fillId="0" borderId="57" xfId="152" applyFont="1" applyBorder="1" applyAlignment="1" applyProtection="1">
      <alignment horizontal="right" vertical="center"/>
      <protection hidden="1"/>
    </xf>
    <xf numFmtId="0" fontId="11" fillId="0" borderId="67" xfId="152" applyFont="1" applyBorder="1" applyProtection="1">
      <protection hidden="1"/>
    </xf>
    <xf numFmtId="0" fontId="11" fillId="0" borderId="57" xfId="152" applyFont="1" applyBorder="1" applyProtection="1">
      <protection hidden="1"/>
    </xf>
    <xf numFmtId="0" fontId="11" fillId="0" borderId="58" xfId="152" applyFont="1" applyBorder="1" applyProtection="1">
      <protection hidden="1"/>
    </xf>
    <xf numFmtId="0" fontId="0" fillId="0" borderId="57" xfId="0" applyBorder="1" applyProtection="1">
      <protection hidden="1"/>
    </xf>
    <xf numFmtId="0" fontId="0" fillId="0" borderId="58" xfId="0" applyBorder="1" applyProtection="1">
      <protection hidden="1"/>
    </xf>
    <xf numFmtId="0" fontId="10" fillId="3" borderId="67" xfId="152" applyFont="1" applyFill="1" applyBorder="1" applyAlignment="1" applyProtection="1">
      <alignment horizontal="right"/>
      <protection hidden="1"/>
    </xf>
    <xf numFmtId="0" fontId="10" fillId="3" borderId="57" xfId="152" applyFont="1" applyFill="1" applyBorder="1" applyAlignment="1" applyProtection="1">
      <alignment horizontal="right"/>
      <protection hidden="1"/>
    </xf>
    <xf numFmtId="0" fontId="10" fillId="3" borderId="67" xfId="152" applyFont="1" applyFill="1" applyBorder="1" applyAlignment="1" applyProtection="1">
      <alignment horizontal="left"/>
      <protection hidden="1"/>
    </xf>
    <xf numFmtId="0" fontId="10" fillId="3" borderId="57" xfId="152" applyFont="1" applyFill="1" applyBorder="1" applyAlignment="1" applyProtection="1">
      <alignment horizontal="left"/>
      <protection hidden="1"/>
    </xf>
    <xf numFmtId="0" fontId="10" fillId="0" borderId="67" xfId="152" applyFont="1" applyBorder="1" applyAlignment="1" applyProtection="1">
      <alignment horizontal="right"/>
      <protection hidden="1"/>
    </xf>
    <xf numFmtId="0" fontId="10" fillId="0" borderId="57" xfId="152" applyFont="1" applyBorder="1" applyAlignment="1" applyProtection="1">
      <alignment horizontal="right"/>
      <protection hidden="1"/>
    </xf>
    <xf numFmtId="0" fontId="14" fillId="0" borderId="58" xfId="155" applyBorder="1" applyAlignment="1" applyProtection="1">
      <alignment horizontal="right"/>
      <protection hidden="1"/>
    </xf>
    <xf numFmtId="0" fontId="31" fillId="0" borderId="67" xfId="152" applyFont="1" applyBorder="1" applyAlignment="1" applyProtection="1">
      <alignment horizontal="right"/>
      <protection hidden="1"/>
    </xf>
    <xf numFmtId="0" fontId="31" fillId="0" borderId="57" xfId="152" applyFont="1" applyBorder="1" applyAlignment="1" applyProtection="1">
      <alignment horizontal="right"/>
      <protection hidden="1"/>
    </xf>
    <xf numFmtId="0" fontId="31" fillId="0" borderId="58" xfId="152" applyFont="1" applyBorder="1" applyAlignment="1" applyProtection="1">
      <alignment horizontal="right"/>
      <protection hidden="1"/>
    </xf>
    <xf numFmtId="171" fontId="10" fillId="27" borderId="67" xfId="0" applyNumberFormat="1" applyFont="1" applyFill="1" applyBorder="1" applyAlignment="1" applyProtection="1">
      <alignment horizontal="center"/>
      <protection hidden="1"/>
    </xf>
    <xf numFmtId="171" fontId="10" fillId="27" borderId="57" xfId="0" applyNumberFormat="1" applyFont="1" applyFill="1" applyBorder="1" applyAlignment="1" applyProtection="1">
      <alignment horizontal="center"/>
      <protection hidden="1"/>
    </xf>
    <xf numFmtId="0" fontId="0" fillId="0" borderId="58" xfId="0" applyBorder="1" applyAlignment="1" applyProtection="1">
      <alignment horizontal="center"/>
      <protection hidden="1"/>
    </xf>
    <xf numFmtId="168" fontId="11" fillId="2" borderId="0" xfId="152" applyNumberFormat="1" applyFont="1" applyFill="1" applyAlignment="1" applyProtection="1">
      <alignment vertical="center"/>
      <protection hidden="1"/>
    </xf>
    <xf numFmtId="0" fontId="0" fillId="0" borderId="0" xfId="0" applyProtection="1">
      <protection hidden="1"/>
    </xf>
    <xf numFmtId="0" fontId="0" fillId="0" borderId="10" xfId="0" applyBorder="1" applyProtection="1">
      <protection hidden="1"/>
    </xf>
    <xf numFmtId="174" fontId="10" fillId="70" borderId="2" xfId="155" applyNumberFormat="1" applyFont="1" applyFill="1" applyBorder="1" applyAlignment="1" applyProtection="1">
      <alignment horizontal="right"/>
      <protection hidden="1"/>
    </xf>
    <xf numFmtId="174" fontId="10" fillId="70" borderId="0" xfId="155" applyNumberFormat="1" applyFont="1" applyFill="1" applyAlignment="1" applyProtection="1">
      <alignment horizontal="right"/>
      <protection hidden="1"/>
    </xf>
    <xf numFmtId="168" fontId="30" fillId="2" borderId="67" xfId="152" applyNumberFormat="1" applyFont="1" applyFill="1" applyBorder="1" applyAlignment="1" applyProtection="1">
      <alignment horizontal="center"/>
      <protection hidden="1"/>
    </xf>
    <xf numFmtId="168" fontId="30" fillId="2" borderId="57" xfId="152" applyNumberFormat="1" applyFont="1" applyFill="1" applyBorder="1" applyAlignment="1" applyProtection="1">
      <alignment horizontal="center"/>
      <protection hidden="1"/>
    </xf>
    <xf numFmtId="171" fontId="30" fillId="27" borderId="67" xfId="0" applyNumberFormat="1" applyFont="1" applyFill="1" applyBorder="1" applyAlignment="1" applyProtection="1">
      <alignment horizontal="center"/>
      <protection hidden="1"/>
    </xf>
    <xf numFmtId="171" fontId="30" fillId="27" borderId="57" xfId="0" applyNumberFormat="1" applyFont="1" applyFill="1" applyBorder="1" applyAlignment="1" applyProtection="1">
      <alignment horizontal="center"/>
      <protection hidden="1"/>
    </xf>
    <xf numFmtId="171" fontId="10" fillId="2" borderId="67" xfId="0" applyNumberFormat="1" applyFont="1" applyFill="1" applyBorder="1" applyAlignment="1" applyProtection="1">
      <alignment horizontal="center"/>
      <protection hidden="1"/>
    </xf>
    <xf numFmtId="171" fontId="10" fillId="2" borderId="57" xfId="0" applyNumberFormat="1" applyFont="1" applyFill="1" applyBorder="1" applyAlignment="1" applyProtection="1">
      <alignment horizontal="center"/>
      <protection hidden="1"/>
    </xf>
    <xf numFmtId="0" fontId="10" fillId="29" borderId="67" xfId="152" applyFont="1" applyFill="1" applyBorder="1" applyAlignment="1" applyProtection="1">
      <alignment horizontal="center" vertical="center"/>
      <protection hidden="1"/>
    </xf>
    <xf numFmtId="0" fontId="0" fillId="29" borderId="57" xfId="0" applyFill="1" applyBorder="1" applyAlignment="1" applyProtection="1">
      <alignment horizontal="center" vertical="center"/>
      <protection hidden="1"/>
    </xf>
    <xf numFmtId="0" fontId="11" fillId="0" borderId="67" xfId="152" applyFont="1" applyBorder="1" applyAlignment="1" applyProtection="1">
      <alignment horizontal="center" vertical="center"/>
      <protection hidden="1"/>
    </xf>
    <xf numFmtId="0" fontId="0" fillId="0" borderId="57" xfId="0" applyBorder="1" applyAlignment="1" applyProtection="1">
      <alignment horizontal="center" vertical="center"/>
      <protection hidden="1"/>
    </xf>
    <xf numFmtId="0" fontId="11" fillId="0" borderId="64" xfId="152" applyFont="1" applyBorder="1" applyAlignment="1" applyProtection="1">
      <alignment horizontal="center" vertical="center" wrapText="1"/>
      <protection hidden="1"/>
    </xf>
    <xf numFmtId="0" fontId="0" fillId="0" borderId="42" xfId="0" applyBorder="1" applyAlignment="1" applyProtection="1">
      <alignment horizontal="center" vertical="center"/>
      <protection hidden="1"/>
    </xf>
    <xf numFmtId="176" fontId="11" fillId="0" borderId="63" xfId="152" applyNumberFormat="1" applyFont="1" applyBorder="1" applyAlignment="1" applyProtection="1">
      <alignment horizontal="center" vertical="center"/>
      <protection hidden="1"/>
    </xf>
    <xf numFmtId="0" fontId="0" fillId="0" borderId="62" xfId="0" applyBorder="1" applyAlignment="1" applyProtection="1">
      <alignment vertical="center"/>
      <protection hidden="1"/>
    </xf>
    <xf numFmtId="0" fontId="0" fillId="0" borderId="42" xfId="0" applyBorder="1" applyAlignment="1" applyProtection="1">
      <alignment horizontal="center" vertical="center" wrapText="1"/>
      <protection hidden="1"/>
    </xf>
    <xf numFmtId="0" fontId="0" fillId="0" borderId="62" xfId="0" applyBorder="1" applyAlignment="1" applyProtection="1">
      <alignment horizontal="center" vertical="center"/>
      <protection hidden="1"/>
    </xf>
    <xf numFmtId="177" fontId="11" fillId="0" borderId="63" xfId="152" applyNumberFormat="1" applyFont="1" applyBorder="1" applyAlignment="1" applyProtection="1">
      <alignment vertical="center"/>
      <protection hidden="1"/>
    </xf>
    <xf numFmtId="171" fontId="11" fillId="0" borderId="63" xfId="152" applyNumberFormat="1" applyFont="1" applyBorder="1" applyAlignment="1" applyProtection="1">
      <alignment vertical="center"/>
      <protection hidden="1"/>
    </xf>
    <xf numFmtId="168" fontId="11" fillId="0" borderId="63" xfId="152" applyNumberFormat="1" applyFont="1" applyBorder="1" applyAlignment="1" applyProtection="1">
      <alignment vertical="center"/>
      <protection hidden="1"/>
    </xf>
    <xf numFmtId="0" fontId="11" fillId="0" borderId="56" xfId="152" applyFont="1" applyBorder="1" applyAlignment="1" applyProtection="1">
      <alignment horizontal="center" vertical="center" wrapText="1"/>
      <protection hidden="1"/>
    </xf>
    <xf numFmtId="0" fontId="0" fillId="0" borderId="54" xfId="0" applyBorder="1" applyAlignment="1" applyProtection="1">
      <alignment horizontal="center" vertical="center" wrapText="1"/>
      <protection hidden="1"/>
    </xf>
    <xf numFmtId="0" fontId="10" fillId="24" borderId="55" xfId="152" applyFont="1" applyFill="1" applyBorder="1" applyAlignment="1" applyProtection="1">
      <alignment horizontal="center" vertical="center"/>
      <protection hidden="1"/>
    </xf>
    <xf numFmtId="0" fontId="117" fillId="0" borderId="0" xfId="152" applyFont="1" applyAlignment="1" applyProtection="1">
      <alignment horizontal="left" wrapText="1"/>
      <protection hidden="1"/>
    </xf>
    <xf numFmtId="0" fontId="17" fillId="0" borderId="0" xfId="152" applyFont="1" applyAlignment="1" applyProtection="1">
      <alignment horizontal="left" wrapText="1"/>
      <protection hidden="1"/>
    </xf>
    <xf numFmtId="0" fontId="102" fillId="0" borderId="0" xfId="0" applyFont="1" applyAlignment="1" applyProtection="1">
      <alignment horizontal="left" wrapText="1"/>
      <protection hidden="1"/>
    </xf>
    <xf numFmtId="0" fontId="14" fillId="0" borderId="0" xfId="152" applyFont="1" applyAlignment="1" applyProtection="1">
      <alignment horizontal="left" vertical="center" wrapText="1"/>
      <protection hidden="1"/>
    </xf>
    <xf numFmtId="0" fontId="32" fillId="64" borderId="56" xfId="152" applyFont="1" applyFill="1" applyBorder="1" applyAlignment="1" applyProtection="1">
      <alignment horizontal="left" vertical="center" wrapText="1"/>
      <protection hidden="1"/>
    </xf>
    <xf numFmtId="0" fontId="103" fillId="64" borderId="55" xfId="0" applyFont="1" applyFill="1" applyBorder="1" applyAlignment="1" applyProtection="1">
      <alignment horizontal="left" vertical="center" wrapText="1"/>
      <protection hidden="1"/>
    </xf>
    <xf numFmtId="0" fontId="103" fillId="64" borderId="55" xfId="0" applyFont="1" applyFill="1" applyBorder="1" applyAlignment="1" applyProtection="1">
      <alignment wrapText="1"/>
      <protection hidden="1"/>
    </xf>
    <xf numFmtId="0" fontId="103" fillId="64" borderId="54" xfId="0" applyFont="1" applyFill="1" applyBorder="1" applyAlignment="1" applyProtection="1">
      <alignment wrapText="1"/>
      <protection hidden="1"/>
    </xf>
    <xf numFmtId="0" fontId="0" fillId="0" borderId="54" xfId="0" applyBorder="1" applyAlignment="1" applyProtection="1">
      <alignment horizontal="center" vertical="center"/>
      <protection hidden="1"/>
    </xf>
    <xf numFmtId="0" fontId="0" fillId="0" borderId="58" xfId="0" applyBorder="1" applyAlignment="1" applyProtection="1">
      <alignment horizontal="center" vertical="center"/>
      <protection hidden="1"/>
    </xf>
    <xf numFmtId="0" fontId="10" fillId="26" borderId="67" xfId="152" applyFont="1" applyFill="1" applyBorder="1" applyAlignment="1" applyProtection="1">
      <alignment horizontal="center" vertical="center"/>
      <protection hidden="1"/>
    </xf>
    <xf numFmtId="0" fontId="118" fillId="64" borderId="64" xfId="152" applyFont="1" applyFill="1" applyBorder="1" applyAlignment="1" applyProtection="1">
      <alignment horizontal="left" wrapText="1"/>
      <protection hidden="1"/>
    </xf>
    <xf numFmtId="0" fontId="32" fillId="64" borderId="41" xfId="152" applyFont="1" applyFill="1" applyBorder="1" applyAlignment="1" applyProtection="1">
      <alignment horizontal="left" wrapText="1"/>
      <protection hidden="1"/>
    </xf>
    <xf numFmtId="0" fontId="103" fillId="64" borderId="41" xfId="0" applyFont="1" applyFill="1" applyBorder="1" applyAlignment="1" applyProtection="1">
      <alignment horizontal="left" wrapText="1"/>
      <protection hidden="1"/>
    </xf>
    <xf numFmtId="0" fontId="103" fillId="64" borderId="42" xfId="0" applyFont="1" applyFill="1" applyBorder="1" applyAlignment="1" applyProtection="1">
      <alignment horizontal="left" wrapText="1"/>
      <protection hidden="1"/>
    </xf>
    <xf numFmtId="0" fontId="32" fillId="64" borderId="2" xfId="152" applyFont="1" applyFill="1" applyBorder="1" applyAlignment="1" applyProtection="1">
      <alignment horizontal="left" vertical="center" wrapText="1"/>
      <protection hidden="1"/>
    </xf>
    <xf numFmtId="0" fontId="32" fillId="64" borderId="0" xfId="152" applyFont="1" applyFill="1" applyAlignment="1" applyProtection="1">
      <alignment horizontal="left" vertical="center" wrapText="1"/>
      <protection hidden="1"/>
    </xf>
    <xf numFmtId="0" fontId="103" fillId="64" borderId="0" xfId="0" applyFont="1" applyFill="1" applyAlignment="1" applyProtection="1">
      <alignment wrapText="1"/>
      <protection hidden="1"/>
    </xf>
    <xf numFmtId="0" fontId="103" fillId="64" borderId="10" xfId="0" applyFont="1" applyFill="1" applyBorder="1" applyAlignment="1" applyProtection="1">
      <alignment wrapText="1"/>
      <protection hidden="1"/>
    </xf>
    <xf numFmtId="0" fontId="118" fillId="64" borderId="2" xfId="152" applyFont="1" applyFill="1" applyBorder="1" applyAlignment="1" applyProtection="1">
      <alignment horizontal="left" vertical="center" wrapText="1"/>
      <protection hidden="1"/>
    </xf>
    <xf numFmtId="0" fontId="118" fillId="64" borderId="0" xfId="152" applyFont="1" applyFill="1" applyAlignment="1" applyProtection="1">
      <alignment horizontal="left" vertical="center" wrapText="1"/>
      <protection hidden="1"/>
    </xf>
    <xf numFmtId="0" fontId="119" fillId="64" borderId="0" xfId="0" applyFont="1" applyFill="1" applyAlignment="1" applyProtection="1">
      <alignment wrapText="1"/>
      <protection hidden="1"/>
    </xf>
    <xf numFmtId="0" fontId="119" fillId="64" borderId="10" xfId="0" applyFont="1" applyFill="1" applyBorder="1" applyAlignment="1" applyProtection="1">
      <alignment wrapText="1"/>
      <protection hidden="1"/>
    </xf>
    <xf numFmtId="0" fontId="11" fillId="0" borderId="67" xfId="152" applyFont="1" applyBorder="1" applyAlignment="1" applyProtection="1">
      <alignment horizontal="left" vertical="center" wrapText="1"/>
      <protection hidden="1"/>
    </xf>
    <xf numFmtId="0" fontId="11" fillId="0" borderId="57" xfId="152" applyFont="1" applyBorder="1" applyAlignment="1" applyProtection="1">
      <alignment horizontal="left" vertical="center" wrapText="1"/>
      <protection hidden="1"/>
    </xf>
    <xf numFmtId="0" fontId="11" fillId="0" borderId="58" xfId="152" applyFont="1" applyBorder="1" applyAlignment="1" applyProtection="1">
      <alignment horizontal="left" vertical="center" wrapText="1"/>
      <protection hidden="1"/>
    </xf>
    <xf numFmtId="0" fontId="11" fillId="64" borderId="55" xfId="125" applyFont="1" applyFill="1" applyBorder="1" applyAlignment="1" applyProtection="1">
      <alignment horizontal="left" vertical="center" wrapText="1"/>
      <protection hidden="1"/>
    </xf>
    <xf numFmtId="182" fontId="21" fillId="28" borderId="2" xfId="0" applyNumberFormat="1" applyFont="1" applyFill="1" applyBorder="1" applyAlignment="1" applyProtection="1">
      <alignment horizontal="center"/>
      <protection hidden="1"/>
    </xf>
    <xf numFmtId="182" fontId="21" fillId="28" borderId="0" xfId="0" applyNumberFormat="1" applyFont="1" applyFill="1" applyAlignment="1" applyProtection="1">
      <alignment horizontal="center"/>
      <protection hidden="1"/>
    </xf>
    <xf numFmtId="167" fontId="10" fillId="0" borderId="2" xfId="0" applyNumberFormat="1" applyFont="1" applyBorder="1" applyAlignment="1" applyProtection="1">
      <alignment horizontal="center"/>
      <protection hidden="1"/>
    </xf>
    <xf numFmtId="167" fontId="10" fillId="0" borderId="0" xfId="0" applyNumberFormat="1" applyFont="1" applyAlignment="1" applyProtection="1">
      <alignment horizontal="center"/>
      <protection hidden="1"/>
    </xf>
    <xf numFmtId="0" fontId="54" fillId="73" borderId="41" xfId="0" applyFont="1" applyFill="1" applyBorder="1" applyAlignment="1" applyProtection="1">
      <alignment horizontal="center" vertical="center" wrapText="1"/>
      <protection hidden="1"/>
    </xf>
    <xf numFmtId="0" fontId="54" fillId="73" borderId="0" xfId="0" applyFont="1" applyFill="1" applyAlignment="1" applyProtection="1">
      <alignment horizontal="center" vertical="center" wrapText="1"/>
      <protection hidden="1"/>
    </xf>
    <xf numFmtId="0" fontId="60" fillId="0" borderId="41" xfId="0" applyFont="1" applyBorder="1" applyAlignment="1" applyProtection="1">
      <alignment horizontal="center" vertical="center" wrapText="1"/>
      <protection hidden="1"/>
    </xf>
    <xf numFmtId="0" fontId="60" fillId="0" borderId="42" xfId="0" applyFont="1" applyBorder="1" applyAlignment="1" applyProtection="1">
      <alignment horizontal="center" vertical="center" wrapText="1"/>
      <protection hidden="1"/>
    </xf>
    <xf numFmtId="0" fontId="54" fillId="73" borderId="41" xfId="53" applyFont="1" applyFill="1" applyBorder="1" applyAlignment="1" applyProtection="1">
      <alignment horizontal="center" vertical="center" wrapText="1"/>
      <protection hidden="1"/>
    </xf>
    <xf numFmtId="0" fontId="54" fillId="73" borderId="0" xfId="53" applyFont="1" applyFill="1" applyAlignment="1" applyProtection="1">
      <alignment horizontal="center" vertical="center" wrapText="1"/>
      <protection hidden="1"/>
    </xf>
    <xf numFmtId="0" fontId="27" fillId="0" borderId="41" xfId="0" applyFont="1" applyBorder="1" applyAlignment="1" applyProtection="1">
      <alignment horizontal="right" vertical="center"/>
      <protection hidden="1"/>
    </xf>
    <xf numFmtId="0" fontId="26" fillId="64" borderId="67" xfId="0" applyFont="1" applyFill="1" applyBorder="1" applyAlignment="1" applyProtection="1">
      <alignment horizontal="right" vertical="center" wrapText="1"/>
      <protection hidden="1"/>
    </xf>
    <xf numFmtId="0" fontId="133" fillId="28" borderId="67" xfId="0" applyFont="1" applyFill="1" applyBorder="1" applyAlignment="1" applyProtection="1">
      <alignment horizontal="center" vertical="center" wrapText="1"/>
      <protection hidden="1"/>
    </xf>
    <xf numFmtId="0" fontId="133" fillId="28" borderId="57" xfId="0" applyFont="1" applyFill="1" applyBorder="1" applyAlignment="1" applyProtection="1">
      <alignment horizontal="center" vertical="center" wrapText="1"/>
      <protection hidden="1"/>
    </xf>
    <xf numFmtId="0" fontId="133" fillId="28" borderId="58" xfId="0" applyFont="1" applyFill="1" applyBorder="1" applyAlignment="1" applyProtection="1">
      <alignment horizontal="center" vertical="center" wrapText="1"/>
      <protection hidden="1"/>
    </xf>
    <xf numFmtId="0" fontId="9" fillId="0" borderId="67" xfId="0" applyFont="1" applyBorder="1" applyAlignment="1" applyProtection="1">
      <alignment horizontal="left" vertical="center" wrapText="1"/>
      <protection hidden="1"/>
    </xf>
    <xf numFmtId="0" fontId="9" fillId="0" borderId="57" xfId="0" applyFont="1" applyBorder="1" applyAlignment="1" applyProtection="1">
      <alignment horizontal="left" vertical="center" wrapText="1"/>
      <protection hidden="1"/>
    </xf>
    <xf numFmtId="0" fontId="9" fillId="0" borderId="58" xfId="0" applyFont="1" applyBorder="1" applyAlignment="1" applyProtection="1">
      <alignment horizontal="left" vertical="center" wrapText="1"/>
      <protection hidden="1"/>
    </xf>
    <xf numFmtId="0" fontId="130" fillId="64" borderId="67" xfId="0" applyFont="1" applyFill="1" applyBorder="1" applyAlignment="1" applyProtection="1">
      <alignment horizontal="center" vertical="center" wrapText="1"/>
      <protection hidden="1"/>
    </xf>
    <xf numFmtId="0" fontId="130" fillId="64" borderId="57" xfId="0" applyFont="1" applyFill="1" applyBorder="1" applyAlignment="1" applyProtection="1">
      <alignment horizontal="center" vertical="center" wrapText="1"/>
      <protection hidden="1"/>
    </xf>
    <xf numFmtId="0" fontId="130" fillId="64" borderId="58" xfId="0" applyFont="1" applyFill="1" applyBorder="1" applyAlignment="1" applyProtection="1">
      <alignment horizontal="center" vertical="center" wrapText="1"/>
      <protection hidden="1"/>
    </xf>
    <xf numFmtId="0" fontId="26" fillId="65" borderId="67" xfId="0" applyFont="1" applyFill="1" applyBorder="1" applyAlignment="1" applyProtection="1">
      <alignment horizontal="center" vertical="center"/>
      <protection hidden="1"/>
    </xf>
    <xf numFmtId="0" fontId="26" fillId="65" borderId="57" xfId="0" applyFont="1" applyFill="1" applyBorder="1" applyAlignment="1" applyProtection="1">
      <alignment horizontal="center" vertical="center"/>
      <protection hidden="1"/>
    </xf>
    <xf numFmtId="0" fontId="26" fillId="65" borderId="58" xfId="0" applyFont="1" applyFill="1" applyBorder="1" applyAlignment="1" applyProtection="1">
      <alignment horizontal="center" vertical="center"/>
      <protection hidden="1"/>
    </xf>
    <xf numFmtId="0" fontId="9" fillId="20" borderId="67" xfId="0" applyFont="1" applyFill="1" applyBorder="1" applyAlignment="1" applyProtection="1">
      <alignment horizontal="left" vertical="center" wrapText="1"/>
      <protection hidden="1"/>
    </xf>
    <xf numFmtId="0" fontId="9" fillId="20" borderId="57" xfId="0" applyFont="1" applyFill="1" applyBorder="1" applyAlignment="1" applyProtection="1">
      <alignment horizontal="left" vertical="center" wrapText="1"/>
      <protection hidden="1"/>
    </xf>
    <xf numFmtId="0" fontId="9" fillId="20" borderId="58" xfId="0" applyFont="1" applyFill="1" applyBorder="1" applyAlignment="1" applyProtection="1">
      <alignment horizontal="left" vertical="center" wrapText="1"/>
      <protection hidden="1"/>
    </xf>
    <xf numFmtId="0" fontId="9" fillId="65" borderId="67" xfId="0" applyFont="1" applyFill="1" applyBorder="1" applyAlignment="1" applyProtection="1">
      <alignment horizontal="left" vertical="center" wrapText="1"/>
      <protection hidden="1"/>
    </xf>
    <xf numFmtId="0" fontId="9" fillId="65" borderId="57" xfId="0" applyFont="1" applyFill="1" applyBorder="1" applyAlignment="1" applyProtection="1">
      <alignment horizontal="left" vertical="center" wrapText="1"/>
      <protection hidden="1"/>
    </xf>
    <xf numFmtId="0" fontId="9" fillId="65" borderId="58" xfId="0" applyFont="1" applyFill="1" applyBorder="1" applyAlignment="1" applyProtection="1">
      <alignment horizontal="left" vertical="center" wrapText="1"/>
      <protection hidden="1"/>
    </xf>
    <xf numFmtId="0" fontId="26" fillId="64" borderId="41" xfId="0" applyFont="1" applyFill="1" applyBorder="1" applyAlignment="1" applyProtection="1">
      <alignment horizontal="center" vertical="center" wrapText="1"/>
      <protection hidden="1"/>
    </xf>
    <xf numFmtId="0" fontId="26" fillId="64" borderId="42" xfId="0" applyFont="1" applyFill="1" applyBorder="1" applyAlignment="1" applyProtection="1">
      <alignment horizontal="center" vertical="center" wrapText="1"/>
      <protection hidden="1"/>
    </xf>
    <xf numFmtId="0" fontId="26" fillId="73" borderId="67" xfId="0" applyFont="1" applyFill="1" applyBorder="1" applyAlignment="1" applyProtection="1">
      <alignment horizontal="center" vertical="center" wrapText="1"/>
      <protection hidden="1"/>
    </xf>
    <xf numFmtId="0" fontId="26" fillId="73" borderId="57" xfId="0" applyFont="1" applyFill="1" applyBorder="1" applyAlignment="1" applyProtection="1">
      <alignment horizontal="center" vertical="center" wrapText="1"/>
      <protection hidden="1"/>
    </xf>
    <xf numFmtId="0" fontId="26" fillId="73" borderId="58" xfId="0" applyFont="1" applyFill="1" applyBorder="1" applyAlignment="1" applyProtection="1">
      <alignment horizontal="center" vertical="center" wrapText="1"/>
      <protection hidden="1"/>
    </xf>
  </cellXfs>
  <cellStyles count="160">
    <cellStyle name="20 % - Akzent1" xfId="1" xr:uid="{00000000-0005-0000-0000-000000000000}"/>
    <cellStyle name="20 % - Akzent1 2" xfId="58" xr:uid="{00000000-0005-0000-0000-000001000000}"/>
    <cellStyle name="20 % - Akzent2" xfId="2" xr:uid="{00000000-0005-0000-0000-000002000000}"/>
    <cellStyle name="20 % - Akzent2 2" xfId="59" xr:uid="{00000000-0005-0000-0000-000003000000}"/>
    <cellStyle name="20 % - Akzent3" xfId="3" xr:uid="{00000000-0005-0000-0000-000004000000}"/>
    <cellStyle name="20 % - Akzent3 2" xfId="60" xr:uid="{00000000-0005-0000-0000-000005000000}"/>
    <cellStyle name="20 % - Akzent4" xfId="4" xr:uid="{00000000-0005-0000-0000-000006000000}"/>
    <cellStyle name="20 % - Akzent4 2" xfId="61" xr:uid="{00000000-0005-0000-0000-000007000000}"/>
    <cellStyle name="20 % - Akzent5" xfId="5" xr:uid="{00000000-0005-0000-0000-000008000000}"/>
    <cellStyle name="20 % - Akzent5 2" xfId="62" xr:uid="{00000000-0005-0000-0000-000009000000}"/>
    <cellStyle name="20 % - Akzent6" xfId="6" xr:uid="{00000000-0005-0000-0000-00000A000000}"/>
    <cellStyle name="20 % - Akzent6 2" xfId="63" xr:uid="{00000000-0005-0000-0000-00000B000000}"/>
    <cellStyle name="40 % - Akzent1" xfId="7" xr:uid="{00000000-0005-0000-0000-00000C000000}"/>
    <cellStyle name="40 % - Akzent1 2" xfId="64" xr:uid="{00000000-0005-0000-0000-00000D000000}"/>
    <cellStyle name="40 % - Akzent2" xfId="8" xr:uid="{00000000-0005-0000-0000-00000E000000}"/>
    <cellStyle name="40 % - Akzent2 2" xfId="65" xr:uid="{00000000-0005-0000-0000-00000F000000}"/>
    <cellStyle name="40 % - Akzent3" xfId="9" xr:uid="{00000000-0005-0000-0000-000010000000}"/>
    <cellStyle name="40 % - Akzent3 2" xfId="66" xr:uid="{00000000-0005-0000-0000-000011000000}"/>
    <cellStyle name="40 % - Akzent4" xfId="10" xr:uid="{00000000-0005-0000-0000-000012000000}"/>
    <cellStyle name="40 % - Akzent4 2" xfId="67" xr:uid="{00000000-0005-0000-0000-000013000000}"/>
    <cellStyle name="40 % - Akzent5" xfId="11" xr:uid="{00000000-0005-0000-0000-000014000000}"/>
    <cellStyle name="40 % - Akzent5 2" xfId="68" xr:uid="{00000000-0005-0000-0000-000015000000}"/>
    <cellStyle name="40 % - Akzent6" xfId="12" xr:uid="{00000000-0005-0000-0000-000016000000}"/>
    <cellStyle name="40 % - Akzent6 2" xfId="69" xr:uid="{00000000-0005-0000-0000-000017000000}"/>
    <cellStyle name="60 % - Akzent1" xfId="13" xr:uid="{00000000-0005-0000-0000-000018000000}"/>
    <cellStyle name="60 % - Akzent1 2" xfId="70" xr:uid="{00000000-0005-0000-0000-000019000000}"/>
    <cellStyle name="60 % - Akzent2" xfId="14" xr:uid="{00000000-0005-0000-0000-00001A000000}"/>
    <cellStyle name="60 % - Akzent2 2" xfId="71" xr:uid="{00000000-0005-0000-0000-00001B000000}"/>
    <cellStyle name="60 % - Akzent3" xfId="15" xr:uid="{00000000-0005-0000-0000-00001C000000}"/>
    <cellStyle name="60 % - Akzent3 2" xfId="72" xr:uid="{00000000-0005-0000-0000-00001D000000}"/>
    <cellStyle name="60 % - Akzent4" xfId="16" xr:uid="{00000000-0005-0000-0000-00001E000000}"/>
    <cellStyle name="60 % - Akzent4 2" xfId="73" xr:uid="{00000000-0005-0000-0000-00001F000000}"/>
    <cellStyle name="60 % - Akzent5" xfId="17" xr:uid="{00000000-0005-0000-0000-000020000000}"/>
    <cellStyle name="60 % - Akzent5 2" xfId="74" xr:uid="{00000000-0005-0000-0000-000021000000}"/>
    <cellStyle name="60 % - Akzent6" xfId="18" xr:uid="{00000000-0005-0000-0000-000022000000}"/>
    <cellStyle name="60 % - Akzent6 2" xfId="75" xr:uid="{00000000-0005-0000-0000-000023000000}"/>
    <cellStyle name="Accent" xfId="109" xr:uid="{00000000-0005-0000-0000-000024000000}"/>
    <cellStyle name="Accent 1" xfId="110" xr:uid="{00000000-0005-0000-0000-000025000000}"/>
    <cellStyle name="Accent 1 2" xfId="128" xr:uid="{00000000-0005-0000-0000-000026000000}"/>
    <cellStyle name="Accent 2" xfId="111" xr:uid="{00000000-0005-0000-0000-000027000000}"/>
    <cellStyle name="Accent 2 2" xfId="129" xr:uid="{00000000-0005-0000-0000-000028000000}"/>
    <cellStyle name="Accent 3" xfId="112" xr:uid="{00000000-0005-0000-0000-000029000000}"/>
    <cellStyle name="Accent 3 2" xfId="130" xr:uid="{00000000-0005-0000-0000-00002A000000}"/>
    <cellStyle name="Accent 4" xfId="127" xr:uid="{00000000-0005-0000-0000-00002B000000}"/>
    <cellStyle name="Akzent1" xfId="19" xr:uid="{00000000-0005-0000-0000-00002C000000}"/>
    <cellStyle name="Akzent1 2" xfId="76" xr:uid="{00000000-0005-0000-0000-00002D000000}"/>
    <cellStyle name="Akzent2" xfId="20" xr:uid="{00000000-0005-0000-0000-00002E000000}"/>
    <cellStyle name="Akzent2 2" xfId="77" xr:uid="{00000000-0005-0000-0000-00002F000000}"/>
    <cellStyle name="Akzent3" xfId="21" xr:uid="{00000000-0005-0000-0000-000030000000}"/>
    <cellStyle name="Akzent3 2" xfId="78" xr:uid="{00000000-0005-0000-0000-000031000000}"/>
    <cellStyle name="Akzent4" xfId="22" xr:uid="{00000000-0005-0000-0000-000032000000}"/>
    <cellStyle name="Akzent4 2" xfId="79" xr:uid="{00000000-0005-0000-0000-000033000000}"/>
    <cellStyle name="Akzent5" xfId="23" xr:uid="{00000000-0005-0000-0000-000034000000}"/>
    <cellStyle name="Akzent5 2" xfId="80" xr:uid="{00000000-0005-0000-0000-000035000000}"/>
    <cellStyle name="Akzent6" xfId="24" xr:uid="{00000000-0005-0000-0000-000036000000}"/>
    <cellStyle name="Akzent6 2" xfId="81" xr:uid="{00000000-0005-0000-0000-000037000000}"/>
    <cellStyle name="Ausgabe" xfId="25" xr:uid="{00000000-0005-0000-0000-000038000000}"/>
    <cellStyle name="Ausgabe 2" xfId="82" xr:uid="{00000000-0005-0000-0000-000039000000}"/>
    <cellStyle name="Bad" xfId="113" xr:uid="{00000000-0005-0000-0000-00003A000000}"/>
    <cellStyle name="Bad 2" xfId="131" xr:uid="{00000000-0005-0000-0000-00003B000000}"/>
    <cellStyle name="Berechnung" xfId="26" xr:uid="{00000000-0005-0000-0000-00003C000000}"/>
    <cellStyle name="Berechnung 2" xfId="83" xr:uid="{00000000-0005-0000-0000-00003D000000}"/>
    <cellStyle name="Eingabe" xfId="27" xr:uid="{00000000-0005-0000-0000-00003E000000}"/>
    <cellStyle name="Eingabe 2" xfId="84" xr:uid="{00000000-0005-0000-0000-00003F000000}"/>
    <cellStyle name="Ergebnis" xfId="28" xr:uid="{00000000-0005-0000-0000-000040000000}"/>
    <cellStyle name="Ergebnis 2" xfId="85" xr:uid="{00000000-0005-0000-0000-000041000000}"/>
    <cellStyle name="Erklärender Text" xfId="29" xr:uid="{00000000-0005-0000-0000-000042000000}"/>
    <cellStyle name="Erklärender Text 2" xfId="86" xr:uid="{00000000-0005-0000-0000-000043000000}"/>
    <cellStyle name="Error" xfId="114" xr:uid="{00000000-0005-0000-0000-000044000000}"/>
    <cellStyle name="Error 2" xfId="132" xr:uid="{00000000-0005-0000-0000-000045000000}"/>
    <cellStyle name="Euro" xfId="30" xr:uid="{00000000-0005-0000-0000-000046000000}"/>
    <cellStyle name="Euro 2" xfId="31" xr:uid="{00000000-0005-0000-0000-000047000000}"/>
    <cellStyle name="Euro 2 2" xfId="105" xr:uid="{00000000-0005-0000-0000-000048000000}"/>
    <cellStyle name="Euro 2 3" xfId="101" xr:uid="{00000000-0005-0000-0000-000049000000}"/>
    <cellStyle name="Euro 2 4" xfId="149" xr:uid="{201CCFF7-2F0F-42ED-AD92-5614603386D4}"/>
    <cellStyle name="Euro 3" xfId="87" xr:uid="{00000000-0005-0000-0000-00004A000000}"/>
    <cellStyle name="Euro_TESTKalkulationGUD1" xfId="51" xr:uid="{00000000-0005-0000-0000-00004B000000}"/>
    <cellStyle name="Excel Built-in Normal" xfId="32" xr:uid="{00000000-0005-0000-0000-00004C000000}"/>
    <cellStyle name="Footnote" xfId="115" xr:uid="{00000000-0005-0000-0000-00004D000000}"/>
    <cellStyle name="Footnote 2" xfId="133" xr:uid="{00000000-0005-0000-0000-00004E000000}"/>
    <cellStyle name="Good" xfId="116" xr:uid="{00000000-0005-0000-0000-00004F000000}"/>
    <cellStyle name="Good 2" xfId="134" xr:uid="{00000000-0005-0000-0000-000050000000}"/>
    <cellStyle name="Gut" xfId="33" xr:uid="{00000000-0005-0000-0000-000051000000}"/>
    <cellStyle name="Gut 2" xfId="88" xr:uid="{00000000-0005-0000-0000-000052000000}"/>
    <cellStyle name="Heading (user)" xfId="117" xr:uid="{00000000-0005-0000-0000-000053000000}"/>
    <cellStyle name="Heading (user) 2" xfId="135" xr:uid="{00000000-0005-0000-0000-000054000000}"/>
    <cellStyle name="Heading 1" xfId="118" xr:uid="{00000000-0005-0000-0000-000055000000}"/>
    <cellStyle name="Heading 1 2" xfId="136" xr:uid="{00000000-0005-0000-0000-000056000000}"/>
    <cellStyle name="Heading 2" xfId="119" xr:uid="{00000000-0005-0000-0000-000057000000}"/>
    <cellStyle name="Heading 2 2" xfId="137" xr:uid="{00000000-0005-0000-0000-000058000000}"/>
    <cellStyle name="Hyperlink 2" xfId="138" xr:uid="{00000000-0005-0000-0000-00005A000000}"/>
    <cellStyle name="Hyperlink 3" xfId="120" xr:uid="{00000000-0005-0000-0000-00005B000000}"/>
    <cellStyle name="Hyperlink 4" xfId="144" xr:uid="{00000000-0005-0000-0000-00005C000000}"/>
    <cellStyle name="Komma 2" xfId="102" xr:uid="{00000000-0005-0000-0000-00005D000000}"/>
    <cellStyle name="Komma 2 2" xfId="106" xr:uid="{00000000-0005-0000-0000-00005E000000}"/>
    <cellStyle name="Komma 3" xfId="103" xr:uid="{00000000-0005-0000-0000-00005F000000}"/>
    <cellStyle name="Link" xfId="159" builtinId="8"/>
    <cellStyle name="Link 2" xfId="151" xr:uid="{F87D5AE1-9599-4730-9DE5-E40409376FB9}"/>
    <cellStyle name="Neutral" xfId="34" xr:uid="{00000000-0005-0000-0000-000060000000}"/>
    <cellStyle name="Neutral 2" xfId="108" xr:uid="{00000000-0005-0000-0000-000061000000}"/>
    <cellStyle name="Neutral 3" xfId="126" xr:uid="{00000000-0005-0000-0000-000062000000}"/>
    <cellStyle name="Neutral 4" xfId="89" xr:uid="{00000000-0005-0000-0000-000063000000}"/>
    <cellStyle name="Note" xfId="121" xr:uid="{00000000-0005-0000-0000-000064000000}"/>
    <cellStyle name="Note 2" xfId="139" xr:uid="{00000000-0005-0000-0000-000065000000}"/>
    <cellStyle name="Notiz" xfId="35" xr:uid="{00000000-0005-0000-0000-000066000000}"/>
    <cellStyle name="Notiz 2" xfId="90" xr:uid="{00000000-0005-0000-0000-000067000000}"/>
    <cellStyle name="Prozent 2" xfId="36" xr:uid="{00000000-0005-0000-0000-000069000000}"/>
    <cellStyle name="Prozent 3" xfId="156" xr:uid="{7127EF96-33EB-4C65-BEB5-765466EDBEAA}"/>
    <cellStyle name="Schlecht" xfId="37" xr:uid="{00000000-0005-0000-0000-00006A000000}"/>
    <cellStyle name="Schlecht 2" xfId="91" xr:uid="{00000000-0005-0000-0000-00006B000000}"/>
    <cellStyle name="Standard" xfId="0" builtinId="0"/>
    <cellStyle name="Standard 10" xfId="157" xr:uid="{FFA2522C-773C-4F88-B387-5A63CC286483}"/>
    <cellStyle name="Standard 2" xfId="38" xr:uid="{00000000-0005-0000-0000-00006D000000}"/>
    <cellStyle name="Standard 2 2" xfId="55" xr:uid="{00000000-0005-0000-0000-00006E000000}"/>
    <cellStyle name="Standard 2 3" xfId="150" xr:uid="{9D41202F-214F-45D4-90CE-594F530EC68A}"/>
    <cellStyle name="Standard 3" xfId="39" xr:uid="{00000000-0005-0000-0000-00006F000000}"/>
    <cellStyle name="Standard 3 2" xfId="53" xr:uid="{00000000-0005-0000-0000-000070000000}"/>
    <cellStyle name="Standard 39" xfId="56" xr:uid="{00000000-0005-0000-0000-000071000000}"/>
    <cellStyle name="Standard 4" xfId="40" xr:uid="{00000000-0005-0000-0000-000072000000}"/>
    <cellStyle name="Standard 4 2" xfId="104" xr:uid="{00000000-0005-0000-0000-000073000000}"/>
    <cellStyle name="Standard 5" xfId="107" xr:uid="{00000000-0005-0000-0000-000074000000}"/>
    <cellStyle name="Standard 5 2" xfId="145" xr:uid="{00000000-0005-0000-0000-000075000000}"/>
    <cellStyle name="Standard 6" xfId="52" xr:uid="{00000000-0005-0000-0000-000076000000}"/>
    <cellStyle name="Standard 6 2" xfId="125" xr:uid="{00000000-0005-0000-0000-000077000000}"/>
    <cellStyle name="Standard 7" xfId="143" xr:uid="{00000000-0005-0000-0000-000078000000}"/>
    <cellStyle name="Standard 8" xfId="146" xr:uid="{00000000-0005-0000-0000-000079000000}"/>
    <cellStyle name="Standard 9" xfId="147" xr:uid="{E770EC7E-D56F-4A03-A178-D9B81FBA9E29}"/>
    <cellStyle name="Standard 9 2" xfId="153" xr:uid="{811761E3-D568-46DD-A63C-D0C8408C5F62}"/>
    <cellStyle name="Standard 9 3" xfId="154" xr:uid="{54C9D569-0EDF-4A1E-9C04-C1228536FA0B}"/>
    <cellStyle name="Standard 9 3 2" xfId="158" xr:uid="{936568E7-0BC2-417F-AD67-1705D5E9CA79}"/>
    <cellStyle name="Standard_FH Aschaffenburg Referenzkalkulation 2" xfId="155" xr:uid="{1B5D91BE-ADF4-4FB0-A65E-9D4D12451586}"/>
    <cellStyle name="Standard_LB Schulen, Kindergärten, Horte" xfId="57" xr:uid="{00000000-0005-0000-0000-00007B000000}"/>
    <cellStyle name="Standard_Sollkonzept_Intervalle_5.3.02" xfId="54" xr:uid="{00000000-0005-0000-0000-00007C000000}"/>
    <cellStyle name="Standard_STD_SATZ" xfId="41" xr:uid="{00000000-0005-0000-0000-00007D000000}"/>
    <cellStyle name="Standard_STD_SATZ 2 2" xfId="152" xr:uid="{B1480E77-501A-4BC9-A650-4EB119BDB61F}"/>
    <cellStyle name="Standard_STD_SATZ 3" xfId="148" xr:uid="{A76CF647-C2C7-404D-A46B-0A45FE4ED34E}"/>
    <cellStyle name="Status" xfId="122" xr:uid="{00000000-0005-0000-0000-00007F000000}"/>
    <cellStyle name="Status 2" xfId="140" xr:uid="{00000000-0005-0000-0000-000080000000}"/>
    <cellStyle name="Text" xfId="123" xr:uid="{00000000-0005-0000-0000-000081000000}"/>
    <cellStyle name="Text 2" xfId="141" xr:uid="{00000000-0005-0000-0000-000082000000}"/>
    <cellStyle name="Überschrift" xfId="42" xr:uid="{00000000-0005-0000-0000-000083000000}"/>
    <cellStyle name="Überschrift 1" xfId="43" xr:uid="{00000000-0005-0000-0000-000084000000}"/>
    <cellStyle name="Überschrift 1 2" xfId="93" xr:uid="{00000000-0005-0000-0000-000085000000}"/>
    <cellStyle name="Überschrift 2" xfId="44" xr:uid="{00000000-0005-0000-0000-000086000000}"/>
    <cellStyle name="Überschrift 2 2" xfId="94" xr:uid="{00000000-0005-0000-0000-000087000000}"/>
    <cellStyle name="Überschrift 3" xfId="45" xr:uid="{00000000-0005-0000-0000-000088000000}"/>
    <cellStyle name="Überschrift 3 2" xfId="95" xr:uid="{00000000-0005-0000-0000-000089000000}"/>
    <cellStyle name="Überschrift 4" xfId="46" xr:uid="{00000000-0005-0000-0000-00008A000000}"/>
    <cellStyle name="Überschrift 4 2" xfId="96" xr:uid="{00000000-0005-0000-0000-00008B000000}"/>
    <cellStyle name="Überschrift 5" xfId="92" xr:uid="{00000000-0005-0000-0000-00008C000000}"/>
    <cellStyle name="Verknüpfte Zelle" xfId="47" xr:uid="{00000000-0005-0000-0000-00008D000000}"/>
    <cellStyle name="Verknüpfte Zelle 2" xfId="97" xr:uid="{00000000-0005-0000-0000-00008E000000}"/>
    <cellStyle name="Währung 2" xfId="48" xr:uid="{00000000-0005-0000-0000-000090000000}"/>
    <cellStyle name="Währung 3" xfId="98" xr:uid="{00000000-0005-0000-0000-000091000000}"/>
    <cellStyle name="Warnender Text" xfId="49" xr:uid="{00000000-0005-0000-0000-000092000000}"/>
    <cellStyle name="Warnender Text 2" xfId="99" xr:uid="{00000000-0005-0000-0000-000093000000}"/>
    <cellStyle name="Warning" xfId="124" xr:uid="{00000000-0005-0000-0000-000094000000}"/>
    <cellStyle name="Warning 2" xfId="142" xr:uid="{00000000-0005-0000-0000-000095000000}"/>
    <cellStyle name="Zelle überprüfen" xfId="50" xr:uid="{00000000-0005-0000-0000-000096000000}"/>
    <cellStyle name="Zelle überprüfen 2" xfId="100" xr:uid="{00000000-0005-0000-0000-000097000000}"/>
  </cellStyles>
  <dxfs count="26">
    <dxf>
      <fill>
        <patternFill>
          <bgColor theme="0" tint="-4.9989318521683403E-2"/>
        </patternFill>
      </fill>
    </dxf>
    <dxf>
      <fill>
        <patternFill>
          <bgColor rgb="FFF2F2F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b/>
        <i val="0"/>
      </font>
      <fill>
        <patternFill>
          <bgColor rgb="FF92D050"/>
        </patternFill>
      </fill>
    </dxf>
    <dxf>
      <font>
        <b/>
        <i val="0"/>
        <color theme="0"/>
      </font>
      <fill>
        <patternFill>
          <bgColor rgb="FFFF0000"/>
        </patternFill>
      </fill>
    </dxf>
    <dxf>
      <font>
        <b/>
        <i val="0"/>
        <color theme="0"/>
      </font>
      <fill>
        <patternFill>
          <bgColor indexed="10"/>
        </patternFill>
      </fill>
    </dxf>
    <dxf>
      <font>
        <color rgb="FFFF0000"/>
      </font>
    </dxf>
    <dxf>
      <font>
        <color rgb="FFFF0000"/>
      </font>
    </dxf>
    <dxf>
      <font>
        <color rgb="FFFF0000"/>
      </font>
    </dxf>
    <dxf>
      <font>
        <color rgb="FFFF0000"/>
      </font>
    </dxf>
    <dxf>
      <font>
        <b val="0"/>
        <i val="0"/>
        <strike val="0"/>
        <color theme="0"/>
      </font>
      <fill>
        <patternFill patternType="solid">
          <fgColor auto="1"/>
          <bgColor rgb="FF376BB2"/>
        </patternFill>
      </fill>
      <border>
        <left style="thin">
          <color auto="1"/>
        </left>
        <right style="thin">
          <color auto="1"/>
        </right>
        <top style="thin">
          <color auto="1"/>
        </top>
        <bottom style="thin">
          <color auto="1"/>
        </bottom>
      </border>
    </dxf>
    <dxf>
      <fill>
        <patternFill patternType="solid">
          <fgColor theme="4" tint="0.79998168889431442"/>
          <bgColor theme="4" tint="0.79998168889431442"/>
        </patternFill>
      </fill>
    </dxf>
    <dxf>
      <fill>
        <patternFill patternType="solid">
          <fgColor theme="4" tint="0.79998168889431442"/>
          <bgColor theme="4" tint="0.79998168889431442"/>
        </patternFill>
      </fill>
    </dxf>
    <dxf>
      <font>
        <b/>
        <color theme="1"/>
      </font>
    </dxf>
    <dxf>
      <font>
        <b/>
        <color theme="1"/>
      </font>
      <fill>
        <patternFill patternType="solid">
          <fgColor theme="4" tint="0.79998168889431442"/>
          <bgColor theme="4" tint="0.79998168889431442"/>
        </patternFill>
      </fill>
    </dxf>
    <dxf>
      <font>
        <b/>
        <color theme="1"/>
      </font>
    </dxf>
    <dxf>
      <font>
        <b/>
        <color theme="1"/>
      </font>
      <fill>
        <patternFill patternType="solid">
          <fgColor theme="4" tint="0.59999389629810485"/>
          <bgColor theme="4" tint="0.59999389629810485"/>
        </patternFill>
      </fill>
    </dxf>
    <dxf>
      <font>
        <b/>
        <color theme="1"/>
      </font>
      <border>
        <left style="medium">
          <color theme="4" tint="0.59999389629810485"/>
        </left>
        <right style="medium">
          <color theme="4" tint="0.59999389629810485"/>
        </right>
        <top style="medium">
          <color theme="4" tint="0.59999389629810485"/>
        </top>
        <bottom style="medium">
          <color theme="4" tint="0.59999389629810485"/>
        </bottom>
      </border>
    </dxf>
    <dxf>
      <border>
        <left style="thin">
          <color theme="4" tint="0.39997558519241921"/>
        </left>
        <right style="thin">
          <color theme="4" tint="0.39997558519241921"/>
        </right>
      </border>
    </dxf>
    <dxf>
      <border>
        <top style="thin">
          <color theme="4" tint="0.39997558519241921"/>
        </top>
        <bottom style="thin">
          <color theme="4" tint="0.39997558519241921"/>
        </bottom>
        <horizontal style="thin">
          <color theme="4" tint="0.39997558519241921"/>
        </horizontal>
      </border>
    </dxf>
    <dxf>
      <font>
        <b/>
        <color theme="1"/>
      </font>
      <border>
        <top style="thin">
          <color theme="4" tint="-0.249977111117893"/>
        </top>
        <bottom style="medium">
          <color theme="4" tint="-0.249977111117893"/>
        </bottom>
      </border>
    </dxf>
    <dxf>
      <font>
        <b/>
        <color theme="0"/>
      </font>
      <fill>
        <patternFill patternType="solid">
          <fgColor theme="4"/>
          <bgColor theme="4"/>
        </patternFill>
      </fill>
      <border>
        <top style="medium">
          <color theme="4" tint="-0.249977111117893"/>
        </top>
      </border>
    </dxf>
    <dxf>
      <font>
        <color theme="1"/>
      </font>
      <fill>
        <patternFill patternType="solid">
          <fgColor theme="3"/>
          <bgColor auto="1"/>
        </patternFill>
      </fill>
    </dxf>
  </dxfs>
  <tableStyles count="2" defaultTableStyle="TableStyleMedium2" defaultPivotStyle="PivotStyleLight16">
    <tableStyle name="PivotStyleMedium9 N&amp;N" table="0" count="12" xr9:uid="{00000000-0011-0000-FFFF-FFFF00000000}">
      <tableStyleElement type="wholeTable" dxfId="25"/>
      <tableStyleElement type="headerRow" dxfId="24"/>
      <tableStyleElement type="totalRow" dxfId="23"/>
      <tableStyleElement type="firstRowStripe" dxfId="22"/>
      <tableStyleElement type="firstColumnStripe" dxfId="21"/>
      <tableStyleElement type="firstSubtotalColumn" dxfId="20"/>
      <tableStyleElement type="firstSubtotalRow" dxfId="19"/>
      <tableStyleElement type="secondSubtotalRow" dxfId="18"/>
      <tableStyleElement type="firstRowSubheading" dxfId="17"/>
      <tableStyleElement type="secondRowSubheading" dxfId="16"/>
      <tableStyleElement type="pageFieldLabels" dxfId="15"/>
      <tableStyleElement type="pageFieldValues" dxfId="14"/>
    </tableStyle>
    <tableStyle name="PivotTable-Format N&amp;N" table="0" count="1" xr9:uid="{00000000-0011-0000-FFFF-FFFF01000000}">
      <tableStyleElement type="firstColumn" dxfId="13"/>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EBF1DE"/>
      <color rgb="FFC4D79B"/>
      <color rgb="FFCCFFCC"/>
      <color rgb="FFFFFFCC"/>
      <color rgb="FFF2F2F2"/>
      <color rgb="FFFCD5B4"/>
      <color rgb="FFD8E4BC"/>
      <color rgb="FFD9D9D9"/>
      <color rgb="FFDAEEF3"/>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Button" lockText="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304800</xdr:colOff>
          <xdr:row>11</xdr:row>
          <xdr:rowOff>114300</xdr:rowOff>
        </xdr:from>
        <xdr:to>
          <xdr:col>1</xdr:col>
          <xdr:colOff>4038600</xdr:colOff>
          <xdr:row>12</xdr:row>
          <xdr:rowOff>905933</xdr:rowOff>
        </xdr:to>
        <xdr:sp macro="" textlink="">
          <xdr:nvSpPr>
            <xdr:cNvPr id="115713" name="Check Box 1" hidden="1">
              <a:extLst>
                <a:ext uri="{63B3BB69-23CF-44E3-9099-C40C66FF867C}">
                  <a14:compatExt spid="_x0000_s115713"/>
                </a:ext>
                <a:ext uri="{FF2B5EF4-FFF2-40B4-BE49-F238E27FC236}">
                  <a16:creationId xmlns:a16="http://schemas.microsoft.com/office/drawing/2014/main" id="{00000000-0008-0000-0300-000001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54864" rIns="0" bIns="54864" anchor="ctr" upright="1"/>
            <a:lstStyle/>
            <a:p>
              <a:pPr algn="l" rtl="0">
                <a:defRPr sz="1000"/>
              </a:pPr>
              <a:r>
                <a:rPr lang="de-DE" sz="1200" b="0" i="0" u="none" strike="noStrike" baseline="0">
                  <a:solidFill>
                    <a:srgbClr val="000000"/>
                  </a:solidFill>
                  <a:latin typeface="Calibri"/>
                  <a:ea typeface="Calibri"/>
                  <a:cs typeface="Calibri"/>
                </a:rPr>
                <a:t>Hiermit bestätige/n ich/wir, dass zum Zeitpunkt der Angebotsabgabe keine Eintragung im Wettbewerbsregister besteht.  Mir/uns ist bekannt,</a:t>
              </a:r>
            </a:p>
            <a:p>
              <a:pPr algn="l" rtl="0">
                <a:defRPr sz="1000"/>
              </a:pPr>
              <a:r>
                <a:rPr lang="de-DE" sz="1200" b="0" i="0" u="none" strike="noStrike" baseline="0">
                  <a:solidFill>
                    <a:srgbClr val="000000"/>
                  </a:solidFill>
                  <a:latin typeface="Calibri"/>
                  <a:ea typeface="Calibri"/>
                  <a:cs typeface="Calibri"/>
                </a:rPr>
                <a:t> dass eine falsche Angabe in dieser Eigenerklärung zum zwingenden Ausschluss aus dem</a:t>
              </a:r>
            </a:p>
            <a:p>
              <a:pPr algn="l" rtl="0">
                <a:defRPr sz="1000"/>
              </a:pPr>
              <a:r>
                <a:rPr lang="de-DE" sz="1200" b="0" i="0" u="none" strike="noStrike" baseline="0">
                  <a:solidFill>
                    <a:srgbClr val="000000"/>
                  </a:solidFill>
                  <a:latin typeface="Calibri"/>
                  <a:ea typeface="Calibri"/>
                  <a:cs typeface="Calibri"/>
                </a:rPr>
                <a:t> Vergabeverfahren führt.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15</xdr:row>
          <xdr:rowOff>135467</xdr:rowOff>
        </xdr:from>
        <xdr:to>
          <xdr:col>1</xdr:col>
          <xdr:colOff>4135967</xdr:colOff>
          <xdr:row>16</xdr:row>
          <xdr:rowOff>681567</xdr:rowOff>
        </xdr:to>
        <xdr:sp macro="" textlink="">
          <xdr:nvSpPr>
            <xdr:cNvPr id="115714" name="Check Box 2" hidden="1">
              <a:extLst>
                <a:ext uri="{63B3BB69-23CF-44E3-9099-C40C66FF867C}">
                  <a14:compatExt spid="_x0000_s115714"/>
                </a:ext>
                <a:ext uri="{FF2B5EF4-FFF2-40B4-BE49-F238E27FC236}">
                  <a16:creationId xmlns:a16="http://schemas.microsoft.com/office/drawing/2014/main" id="{00000000-0008-0000-0300-000002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54864" rIns="0" bIns="54864" anchor="ctr" upright="1"/>
            <a:lstStyle/>
            <a:p>
              <a:pPr algn="l" rtl="0">
                <a:defRPr sz="1000"/>
              </a:pPr>
              <a:r>
                <a:rPr lang="de-DE" sz="1200" b="0" i="0" u="none" strike="noStrike" baseline="0">
                  <a:solidFill>
                    <a:srgbClr val="000000"/>
                  </a:solidFill>
                  <a:latin typeface="Calibri"/>
                  <a:ea typeface="Calibri"/>
                  <a:cs typeface="Calibri"/>
                </a:rPr>
                <a:t>Unser Unternehmen erklärt, dass es selbst oder das Mutterunternehmen in den letzten </a:t>
              </a:r>
            </a:p>
            <a:p>
              <a:pPr algn="l" rtl="0">
                <a:defRPr sz="1000"/>
              </a:pPr>
              <a:r>
                <a:rPr lang="de-DE" sz="1200" b="0" i="0" u="none" strike="noStrike" baseline="0">
                  <a:solidFill>
                    <a:srgbClr val="000000"/>
                  </a:solidFill>
                  <a:latin typeface="Calibri"/>
                  <a:ea typeface="Calibri"/>
                  <a:cs typeface="Calibri"/>
                </a:rPr>
                <a:t>10 Jahren an keinerlei kartellrechtswidrigen oder wettbewerbsbeschränkenden Abreden </a:t>
              </a:r>
            </a:p>
            <a:p>
              <a:pPr algn="l" rtl="0">
                <a:defRPr sz="1000"/>
              </a:pPr>
              <a:r>
                <a:rPr lang="de-DE" sz="1200" b="0" i="0" u="none" strike="noStrike" baseline="0">
                  <a:solidFill>
                    <a:srgbClr val="000000"/>
                  </a:solidFill>
                  <a:latin typeface="Calibri"/>
                  <a:ea typeface="Calibri"/>
                  <a:cs typeface="Calibri"/>
                </a:rPr>
                <a:t>oder Handlungen  (§ 124 GWB (1) 4. Absatz) bei der Vergabe von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325967</xdr:colOff>
          <xdr:row>22</xdr:row>
          <xdr:rowOff>59267</xdr:rowOff>
        </xdr:from>
        <xdr:to>
          <xdr:col>1</xdr:col>
          <xdr:colOff>3924300</xdr:colOff>
          <xdr:row>23</xdr:row>
          <xdr:rowOff>0</xdr:rowOff>
        </xdr:to>
        <xdr:sp macro="" textlink="">
          <xdr:nvSpPr>
            <xdr:cNvPr id="115715" name="Check Box 3" hidden="1">
              <a:extLst>
                <a:ext uri="{63B3BB69-23CF-44E3-9099-C40C66FF867C}">
                  <a14:compatExt spid="_x0000_s115715"/>
                </a:ext>
                <a:ext uri="{FF2B5EF4-FFF2-40B4-BE49-F238E27FC236}">
                  <a16:creationId xmlns:a16="http://schemas.microsoft.com/office/drawing/2014/main" id="{00000000-0008-0000-0300-000003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54864" rIns="0" bIns="54864" anchor="ctr" upright="1"/>
            <a:lstStyle/>
            <a:p>
              <a:pPr algn="l" rtl="0">
                <a:defRPr sz="1000"/>
              </a:pPr>
              <a:r>
                <a:rPr lang="de-DE" sz="1200" b="0" i="0" u="none" strike="noStrike" baseline="0">
                  <a:solidFill>
                    <a:srgbClr val="000000"/>
                  </a:solidFill>
                  <a:latin typeface="Calibri"/>
                  <a:ea typeface="Calibri"/>
                  <a:cs typeface="Calibri"/>
                </a:rPr>
                <a:t>    Ich erkläre / Wir erklären: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28</xdr:row>
          <xdr:rowOff>76200</xdr:rowOff>
        </xdr:from>
        <xdr:to>
          <xdr:col>1</xdr:col>
          <xdr:colOff>3907367</xdr:colOff>
          <xdr:row>29</xdr:row>
          <xdr:rowOff>38100</xdr:rowOff>
        </xdr:to>
        <xdr:sp macro="" textlink="">
          <xdr:nvSpPr>
            <xdr:cNvPr id="115716" name="Check Box 4" hidden="1">
              <a:extLst>
                <a:ext uri="{63B3BB69-23CF-44E3-9099-C40C66FF867C}">
                  <a14:compatExt spid="_x0000_s115716"/>
                </a:ext>
                <a:ext uri="{FF2B5EF4-FFF2-40B4-BE49-F238E27FC236}">
                  <a16:creationId xmlns:a16="http://schemas.microsoft.com/office/drawing/2014/main" id="{00000000-0008-0000-0300-000004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54864" rIns="0" bIns="54864" anchor="ctr" upright="1"/>
            <a:lstStyle/>
            <a:p>
              <a:pPr algn="l" rtl="0">
                <a:defRPr sz="1000"/>
              </a:pPr>
              <a:r>
                <a:rPr lang="de-DE" sz="1200" b="0" i="0" u="none" strike="noStrike" baseline="0">
                  <a:solidFill>
                    <a:srgbClr val="000000"/>
                  </a:solidFill>
                  <a:latin typeface="Calibri"/>
                  <a:ea typeface="Calibri"/>
                  <a:cs typeface="Calibri"/>
                </a:rPr>
                <a:t>    Ich bin mir / Wir sind uns bewusst, dass :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325967</xdr:colOff>
          <xdr:row>43</xdr:row>
          <xdr:rowOff>0</xdr:rowOff>
        </xdr:from>
        <xdr:to>
          <xdr:col>1</xdr:col>
          <xdr:colOff>3924300</xdr:colOff>
          <xdr:row>44</xdr:row>
          <xdr:rowOff>0</xdr:rowOff>
        </xdr:to>
        <xdr:sp macro="" textlink="">
          <xdr:nvSpPr>
            <xdr:cNvPr id="115717" name="Check Box 5" hidden="1">
              <a:extLst>
                <a:ext uri="{63B3BB69-23CF-44E3-9099-C40C66FF867C}">
                  <a14:compatExt spid="_x0000_s115717"/>
                </a:ext>
                <a:ext uri="{FF2B5EF4-FFF2-40B4-BE49-F238E27FC236}">
                  <a16:creationId xmlns:a16="http://schemas.microsoft.com/office/drawing/2014/main" id="{00000000-0008-0000-0300-000005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54864" rIns="0" bIns="54864" anchor="ctr" upright="1"/>
            <a:lstStyle/>
            <a:p>
              <a:pPr algn="l" rtl="0">
                <a:defRPr sz="1000"/>
              </a:pPr>
              <a:r>
                <a:rPr lang="de-DE" sz="1200" b="0" i="0" u="none" strike="noStrike" baseline="0">
                  <a:solidFill>
                    <a:srgbClr val="000000"/>
                  </a:solidFill>
                  <a:latin typeface="Calibri"/>
                  <a:ea typeface="Calibri"/>
                  <a:cs typeface="Calibri"/>
                </a:rPr>
                <a:t>    Wir als Bieter bestätigen :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46</xdr:row>
          <xdr:rowOff>38100</xdr:rowOff>
        </xdr:from>
        <xdr:to>
          <xdr:col>1</xdr:col>
          <xdr:colOff>3907367</xdr:colOff>
          <xdr:row>47</xdr:row>
          <xdr:rowOff>0</xdr:rowOff>
        </xdr:to>
        <xdr:sp macro="" textlink="">
          <xdr:nvSpPr>
            <xdr:cNvPr id="115718" name="Check Box 6" hidden="1">
              <a:extLst>
                <a:ext uri="{63B3BB69-23CF-44E3-9099-C40C66FF867C}">
                  <a14:compatExt spid="_x0000_s115718"/>
                </a:ext>
                <a:ext uri="{FF2B5EF4-FFF2-40B4-BE49-F238E27FC236}">
                  <a16:creationId xmlns:a16="http://schemas.microsoft.com/office/drawing/2014/main" id="{00000000-0008-0000-0300-000006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54864" rIns="0" bIns="54864" anchor="ctr" upright="1"/>
            <a:lstStyle/>
            <a:p>
              <a:pPr algn="l" rtl="0">
                <a:defRPr sz="1000"/>
              </a:pPr>
              <a:r>
                <a:rPr lang="de-DE" sz="1200" b="0" i="0" u="none" strike="noStrike" baseline="0">
                  <a:solidFill>
                    <a:srgbClr val="000000"/>
                  </a:solidFill>
                  <a:latin typeface="Calibri"/>
                  <a:ea typeface="Calibri"/>
                  <a:cs typeface="Calibri"/>
                </a:rPr>
                <a:t>    Wir bestätigen zusätzlich :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287867</xdr:colOff>
          <xdr:row>52</xdr:row>
          <xdr:rowOff>38100</xdr:rowOff>
        </xdr:from>
        <xdr:to>
          <xdr:col>1</xdr:col>
          <xdr:colOff>3886200</xdr:colOff>
          <xdr:row>53</xdr:row>
          <xdr:rowOff>21167</xdr:rowOff>
        </xdr:to>
        <xdr:sp macro="" textlink="">
          <xdr:nvSpPr>
            <xdr:cNvPr id="115719" name="Check Box 7" hidden="1">
              <a:extLst>
                <a:ext uri="{63B3BB69-23CF-44E3-9099-C40C66FF867C}">
                  <a14:compatExt spid="_x0000_s115719"/>
                </a:ext>
                <a:ext uri="{FF2B5EF4-FFF2-40B4-BE49-F238E27FC236}">
                  <a16:creationId xmlns:a16="http://schemas.microsoft.com/office/drawing/2014/main" id="{00000000-0008-0000-0300-000007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54864" rIns="0" bIns="54864" anchor="ctr" upright="1"/>
            <a:lstStyle/>
            <a:p>
              <a:pPr algn="l" rtl="0">
                <a:defRPr sz="1000"/>
              </a:pPr>
              <a:r>
                <a:rPr lang="de-DE" sz="1200" b="0" i="0" u="none" strike="noStrike" baseline="0">
                  <a:solidFill>
                    <a:srgbClr val="000000"/>
                  </a:solidFill>
                  <a:latin typeface="Calibri"/>
                  <a:ea typeface="Calibri"/>
                  <a:cs typeface="Calibri"/>
                </a:rPr>
                <a:t>    Unser Unternehmen erklärt, dass es selbst oder das Mutterunternehmen in der</a:t>
              </a:r>
            </a:p>
            <a:p>
              <a:pPr algn="l" rtl="0">
                <a:defRPr sz="1000"/>
              </a:pPr>
              <a:r>
                <a:rPr lang="de-DE" sz="1200" b="0" i="0" u="none" strike="noStrike" baseline="0">
                  <a:solidFill>
                    <a:srgbClr val="000000"/>
                  </a:solidFill>
                  <a:latin typeface="Calibri"/>
                  <a:ea typeface="Calibri"/>
                  <a:cs typeface="Calibri"/>
                </a:rPr>
                <a:t>    Handwerksrolle der Handwerkskammer eingetragen ist.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56</xdr:row>
          <xdr:rowOff>21167</xdr:rowOff>
        </xdr:from>
        <xdr:to>
          <xdr:col>1</xdr:col>
          <xdr:colOff>3907367</xdr:colOff>
          <xdr:row>57</xdr:row>
          <xdr:rowOff>0</xdr:rowOff>
        </xdr:to>
        <xdr:sp macro="" textlink="">
          <xdr:nvSpPr>
            <xdr:cNvPr id="115720" name="Check Box 8" hidden="1">
              <a:extLst>
                <a:ext uri="{63B3BB69-23CF-44E3-9099-C40C66FF867C}">
                  <a14:compatExt spid="_x0000_s115720"/>
                </a:ext>
                <a:ext uri="{FF2B5EF4-FFF2-40B4-BE49-F238E27FC236}">
                  <a16:creationId xmlns:a16="http://schemas.microsoft.com/office/drawing/2014/main" id="{00000000-0008-0000-0300-000008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54864" rIns="0" bIns="54864" anchor="ctr" upright="1"/>
            <a:lstStyle/>
            <a:p>
              <a:pPr algn="l" rtl="0">
                <a:defRPr sz="1000"/>
              </a:pPr>
              <a:r>
                <a:rPr lang="de-DE" sz="1200" b="0" i="0" u="none" strike="noStrike" baseline="0">
                  <a:solidFill>
                    <a:srgbClr val="000000"/>
                  </a:solidFill>
                  <a:latin typeface="Calibri"/>
                  <a:ea typeface="Calibri"/>
                  <a:cs typeface="Calibri"/>
                </a:rPr>
                <a:t>    Unser Unternehmen erklärt, dass es selbst oder das Mutterunternehmen in das </a:t>
              </a:r>
            </a:p>
            <a:p>
              <a:pPr algn="l" rtl="0">
                <a:defRPr sz="1000"/>
              </a:pPr>
              <a:r>
                <a:rPr lang="de-DE" sz="1200" b="0" i="0" u="none" strike="noStrike" baseline="0">
                  <a:solidFill>
                    <a:srgbClr val="000000"/>
                  </a:solidFill>
                  <a:latin typeface="Calibri"/>
                  <a:ea typeface="Calibri"/>
                  <a:cs typeface="Calibri"/>
                </a:rPr>
                <a:t>    Register der Industrie- und Handelskammer eingetragen ist.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63</xdr:row>
          <xdr:rowOff>38100</xdr:rowOff>
        </xdr:from>
        <xdr:to>
          <xdr:col>1</xdr:col>
          <xdr:colOff>3886200</xdr:colOff>
          <xdr:row>64</xdr:row>
          <xdr:rowOff>21167</xdr:rowOff>
        </xdr:to>
        <xdr:sp macro="" textlink="">
          <xdr:nvSpPr>
            <xdr:cNvPr id="115721" name="Check Box 9" hidden="1">
              <a:extLst>
                <a:ext uri="{63B3BB69-23CF-44E3-9099-C40C66FF867C}">
                  <a14:compatExt spid="_x0000_s115721"/>
                </a:ext>
                <a:ext uri="{FF2B5EF4-FFF2-40B4-BE49-F238E27FC236}">
                  <a16:creationId xmlns:a16="http://schemas.microsoft.com/office/drawing/2014/main" id="{00000000-0008-0000-0300-000009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54864" rIns="0" bIns="54864" anchor="ctr" upright="1"/>
            <a:lstStyle/>
            <a:p>
              <a:pPr algn="l" rtl="0">
                <a:defRPr sz="1000"/>
              </a:pPr>
              <a:r>
                <a:rPr lang="de-DE" sz="1200" b="0" i="0" u="none" strike="noStrike" baseline="0">
                  <a:solidFill>
                    <a:srgbClr val="000000"/>
                  </a:solidFill>
                  <a:latin typeface="Calibri"/>
                  <a:ea typeface="Calibri"/>
                  <a:cs typeface="Calibri"/>
                </a:rPr>
                <a:t>    Unser Unternehmen erklärt, dass es selbst oder das Mutterunternehmen der </a:t>
              </a:r>
            </a:p>
            <a:p>
              <a:pPr algn="l" rtl="0">
                <a:defRPr sz="1000"/>
              </a:pPr>
              <a:r>
                <a:rPr lang="de-DE" sz="1200" b="0" i="0" u="none" strike="noStrike" baseline="0">
                  <a:solidFill>
                    <a:srgbClr val="000000"/>
                  </a:solidFill>
                  <a:latin typeface="Calibri"/>
                  <a:ea typeface="Calibri"/>
                  <a:cs typeface="Calibri"/>
                </a:rPr>
                <a:t>    gesetzlichen Pflicht zur Zahlung der Berufsgenossenschaftsbeiträge nachkommt.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69</xdr:row>
          <xdr:rowOff>173567</xdr:rowOff>
        </xdr:from>
        <xdr:to>
          <xdr:col>1</xdr:col>
          <xdr:colOff>4343400</xdr:colOff>
          <xdr:row>70</xdr:row>
          <xdr:rowOff>872067</xdr:rowOff>
        </xdr:to>
        <xdr:sp macro="" textlink="">
          <xdr:nvSpPr>
            <xdr:cNvPr id="115722" name="Check Box 10" hidden="1">
              <a:extLst>
                <a:ext uri="{63B3BB69-23CF-44E3-9099-C40C66FF867C}">
                  <a14:compatExt spid="_x0000_s115722"/>
                </a:ext>
                <a:ext uri="{FF2B5EF4-FFF2-40B4-BE49-F238E27FC236}">
                  <a16:creationId xmlns:a16="http://schemas.microsoft.com/office/drawing/2014/main" id="{00000000-0008-0000-0300-00000A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54864" rIns="0" bIns="54864" anchor="ctr" upright="1"/>
            <a:lstStyle/>
            <a:p>
              <a:pPr algn="l" rtl="0">
                <a:defRPr sz="1000"/>
              </a:pPr>
              <a:r>
                <a:rPr lang="de-DE" sz="1200" b="0" i="0" u="none" strike="noStrike" baseline="0">
                  <a:solidFill>
                    <a:srgbClr val="000000"/>
                  </a:solidFill>
                  <a:latin typeface="Calibri"/>
                  <a:ea typeface="Calibri"/>
                  <a:cs typeface="Calibri"/>
                </a:rPr>
                <a:t>    Unser Unternehmen erklärt, dass unser Unternehmen nicht zahlungsunfähig ist und über </a:t>
              </a:r>
            </a:p>
            <a:p>
              <a:pPr algn="l" rtl="0">
                <a:defRPr sz="1000"/>
              </a:pPr>
              <a:r>
                <a:rPr lang="de-DE" sz="1200" b="0" i="0" u="none" strike="noStrike" baseline="0">
                  <a:solidFill>
                    <a:srgbClr val="000000"/>
                  </a:solidFill>
                  <a:latin typeface="Calibri"/>
                  <a:ea typeface="Calibri"/>
                  <a:cs typeface="Calibri"/>
                </a:rPr>
                <a:t>    das Vermögen von uns selbst oder des Mutterunternehmens kein Insolvenzverfahren oder</a:t>
              </a:r>
            </a:p>
            <a:p>
              <a:pPr algn="l" rtl="0">
                <a:defRPr sz="1000"/>
              </a:pPr>
              <a:r>
                <a:rPr lang="de-DE" sz="1200" b="0" i="0" u="none" strike="noStrike" baseline="0">
                  <a:solidFill>
                    <a:srgbClr val="000000"/>
                  </a:solidFill>
                  <a:latin typeface="Calibri"/>
                  <a:ea typeface="Calibri"/>
                  <a:cs typeface="Calibri"/>
                </a:rPr>
                <a:t>    ein vergleichbares Verfahren beantragt oder eröffnet worden ist und sich unser</a:t>
              </a:r>
            </a:p>
            <a:p>
              <a:pPr algn="l" rtl="0">
                <a:defRPr sz="1000"/>
              </a:pPr>
              <a:r>
                <a:rPr lang="de-DE" sz="1200" b="0" i="0" u="none" strike="noStrike" baseline="0">
                  <a:solidFill>
                    <a:srgbClr val="000000"/>
                  </a:solidFill>
                  <a:latin typeface="Calibri"/>
                  <a:ea typeface="Calibri"/>
                  <a:cs typeface="Calibri"/>
                </a:rPr>
                <a:t>    Unternehmen nicht im Verfahren der Liquitation befindet oder seine Tätigkeit eingestellt hat.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287867</xdr:colOff>
          <xdr:row>74</xdr:row>
          <xdr:rowOff>211667</xdr:rowOff>
        </xdr:from>
        <xdr:to>
          <xdr:col>1</xdr:col>
          <xdr:colOff>4326467</xdr:colOff>
          <xdr:row>75</xdr:row>
          <xdr:rowOff>524933</xdr:rowOff>
        </xdr:to>
        <xdr:sp macro="" textlink="">
          <xdr:nvSpPr>
            <xdr:cNvPr id="115723" name="Check Box 11" hidden="1">
              <a:extLst>
                <a:ext uri="{63B3BB69-23CF-44E3-9099-C40C66FF867C}">
                  <a14:compatExt spid="_x0000_s115723"/>
                </a:ext>
                <a:ext uri="{FF2B5EF4-FFF2-40B4-BE49-F238E27FC236}">
                  <a16:creationId xmlns:a16="http://schemas.microsoft.com/office/drawing/2014/main" id="{00000000-0008-0000-0300-00000B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54864" rIns="0" bIns="54864" anchor="ctr" upright="1"/>
            <a:lstStyle/>
            <a:p>
              <a:pPr algn="l" rtl="0">
                <a:defRPr sz="1000"/>
              </a:pPr>
              <a:r>
                <a:rPr lang="de-DE" sz="1200" b="0" i="0" u="none" strike="noStrike" baseline="0">
                  <a:solidFill>
                    <a:srgbClr val="000000"/>
                  </a:solidFill>
                  <a:latin typeface="Calibri"/>
                  <a:ea typeface="Calibri"/>
                  <a:cs typeface="Calibri"/>
                </a:rPr>
                <a:t>    Unser Unternehmen erklärt, dass es selbst oder das Mutterunternehmen der gesetzlichen Pflicht </a:t>
              </a:r>
            </a:p>
            <a:p>
              <a:pPr algn="l" rtl="0">
                <a:defRPr sz="1000"/>
              </a:pPr>
              <a:r>
                <a:rPr lang="de-DE" sz="1200" b="0" i="0" u="none" strike="noStrike" baseline="0">
                  <a:solidFill>
                    <a:srgbClr val="000000"/>
                  </a:solidFill>
                  <a:latin typeface="Calibri"/>
                  <a:ea typeface="Calibri"/>
                  <a:cs typeface="Calibri"/>
                </a:rPr>
                <a:t>    zur Zahlung von Steuern nachkommt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81</xdr:row>
          <xdr:rowOff>211667</xdr:rowOff>
        </xdr:from>
        <xdr:to>
          <xdr:col>1</xdr:col>
          <xdr:colOff>4343400</xdr:colOff>
          <xdr:row>82</xdr:row>
          <xdr:rowOff>537633</xdr:rowOff>
        </xdr:to>
        <xdr:sp macro="" textlink="">
          <xdr:nvSpPr>
            <xdr:cNvPr id="115724" name="Check Box 12" hidden="1">
              <a:extLst>
                <a:ext uri="{63B3BB69-23CF-44E3-9099-C40C66FF867C}">
                  <a14:compatExt spid="_x0000_s115724"/>
                </a:ext>
                <a:ext uri="{FF2B5EF4-FFF2-40B4-BE49-F238E27FC236}">
                  <a16:creationId xmlns:a16="http://schemas.microsoft.com/office/drawing/2014/main" id="{00000000-0008-0000-0300-00000C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54864" rIns="0" bIns="54864" anchor="ctr" upright="1"/>
            <a:lstStyle/>
            <a:p>
              <a:pPr algn="l" rtl="0">
                <a:defRPr sz="1000"/>
              </a:pPr>
              <a:r>
                <a:rPr lang="de-DE" sz="1200" b="0" i="0" u="none" strike="noStrike" baseline="0">
                  <a:solidFill>
                    <a:srgbClr val="000000"/>
                  </a:solidFill>
                  <a:latin typeface="Calibri"/>
                  <a:ea typeface="Calibri"/>
                  <a:cs typeface="Calibri"/>
                </a:rPr>
                <a:t>    Unser Unternehmen erklärt, dass es selbst oder das Mutterunternehmen der gesetzlichen Pflicht </a:t>
              </a:r>
            </a:p>
            <a:p>
              <a:pPr algn="l" rtl="0">
                <a:defRPr sz="1000"/>
              </a:pPr>
              <a:r>
                <a:rPr lang="de-DE" sz="1200" b="0" i="0" u="none" strike="noStrike" baseline="0">
                  <a:solidFill>
                    <a:srgbClr val="000000"/>
                  </a:solidFill>
                  <a:latin typeface="Calibri"/>
                  <a:ea typeface="Calibri"/>
                  <a:cs typeface="Calibri"/>
                </a:rPr>
                <a:t>    zur Zahlung von Sozialabgaben nachkommt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325967</xdr:colOff>
          <xdr:row>43</xdr:row>
          <xdr:rowOff>0</xdr:rowOff>
        </xdr:from>
        <xdr:to>
          <xdr:col>1</xdr:col>
          <xdr:colOff>3924300</xdr:colOff>
          <xdr:row>44</xdr:row>
          <xdr:rowOff>0</xdr:rowOff>
        </xdr:to>
        <xdr:sp macro="" textlink="">
          <xdr:nvSpPr>
            <xdr:cNvPr id="115726" name="Check Box 14" hidden="1">
              <a:extLst>
                <a:ext uri="{63B3BB69-23CF-44E3-9099-C40C66FF867C}">
                  <a14:compatExt spid="_x0000_s115726"/>
                </a:ext>
                <a:ext uri="{FF2B5EF4-FFF2-40B4-BE49-F238E27FC236}">
                  <a16:creationId xmlns:a16="http://schemas.microsoft.com/office/drawing/2014/main" id="{00000000-0008-0000-0300-00000E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54864" rIns="0" bIns="54864" anchor="ctr" upright="1"/>
            <a:lstStyle/>
            <a:p>
              <a:pPr algn="l" rtl="0">
                <a:defRPr sz="1000"/>
              </a:pPr>
              <a:r>
                <a:rPr lang="de-DE" sz="1200" b="0" i="0" u="none" strike="noStrike" baseline="0">
                  <a:solidFill>
                    <a:srgbClr val="000000"/>
                  </a:solidFill>
                  <a:latin typeface="Calibri"/>
                  <a:ea typeface="Calibri"/>
                  <a:cs typeface="Calibri"/>
                </a:rPr>
                <a:t>    Wir als Bieter bestätigen :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46</xdr:row>
          <xdr:rowOff>38100</xdr:rowOff>
        </xdr:from>
        <xdr:to>
          <xdr:col>1</xdr:col>
          <xdr:colOff>3907367</xdr:colOff>
          <xdr:row>47</xdr:row>
          <xdr:rowOff>0</xdr:rowOff>
        </xdr:to>
        <xdr:sp macro="" textlink="">
          <xdr:nvSpPr>
            <xdr:cNvPr id="115727" name="Check Box 15" hidden="1">
              <a:extLst>
                <a:ext uri="{63B3BB69-23CF-44E3-9099-C40C66FF867C}">
                  <a14:compatExt spid="_x0000_s115727"/>
                </a:ext>
                <a:ext uri="{FF2B5EF4-FFF2-40B4-BE49-F238E27FC236}">
                  <a16:creationId xmlns:a16="http://schemas.microsoft.com/office/drawing/2014/main" id="{00000000-0008-0000-0300-00000F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54864" rIns="0" bIns="54864" anchor="ctr" upright="1"/>
            <a:lstStyle/>
            <a:p>
              <a:pPr algn="l" rtl="0">
                <a:defRPr sz="1000"/>
              </a:pPr>
              <a:r>
                <a:rPr lang="de-DE" sz="1200" b="0" i="0" u="none" strike="noStrike" baseline="0">
                  <a:solidFill>
                    <a:srgbClr val="000000"/>
                  </a:solidFill>
                  <a:latin typeface="Calibri"/>
                  <a:ea typeface="Calibri"/>
                  <a:cs typeface="Calibri"/>
                </a:rPr>
                <a:t>    Wir bestätigen zusätzlich :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11</xdr:row>
          <xdr:rowOff>114300</xdr:rowOff>
        </xdr:from>
        <xdr:to>
          <xdr:col>1</xdr:col>
          <xdr:colOff>4038600</xdr:colOff>
          <xdr:row>12</xdr:row>
          <xdr:rowOff>905933</xdr:rowOff>
        </xdr:to>
        <xdr:sp macro="" textlink="">
          <xdr:nvSpPr>
            <xdr:cNvPr id="115728" name="Check Box 16" hidden="1">
              <a:extLst>
                <a:ext uri="{63B3BB69-23CF-44E3-9099-C40C66FF867C}">
                  <a14:compatExt spid="_x0000_s115728"/>
                </a:ext>
                <a:ext uri="{FF2B5EF4-FFF2-40B4-BE49-F238E27FC236}">
                  <a16:creationId xmlns:a16="http://schemas.microsoft.com/office/drawing/2014/main" id="{00000000-0008-0000-0300-000010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54864" rIns="0" bIns="54864" anchor="ctr" upright="1"/>
            <a:lstStyle/>
            <a:p>
              <a:pPr algn="l" rtl="0">
                <a:defRPr sz="1000"/>
              </a:pPr>
              <a:r>
                <a:rPr lang="de-DE" sz="1200" b="0" i="0" u="none" strike="noStrike" baseline="0">
                  <a:solidFill>
                    <a:srgbClr val="000000"/>
                  </a:solidFill>
                  <a:latin typeface="Calibri"/>
                  <a:ea typeface="Calibri"/>
                  <a:cs typeface="Calibri"/>
                </a:rPr>
                <a:t>Hiermit bestätige/n ich/wir, dass zum Zeitpunkt der Angebotsabgabe keine Eintragung im Wettbewerbsregister besteht.  Mir/uns ist bekannt,</a:t>
              </a:r>
            </a:p>
            <a:p>
              <a:pPr algn="l" rtl="0">
                <a:defRPr sz="1000"/>
              </a:pPr>
              <a:r>
                <a:rPr lang="de-DE" sz="1200" b="0" i="0" u="none" strike="noStrike" baseline="0">
                  <a:solidFill>
                    <a:srgbClr val="000000"/>
                  </a:solidFill>
                  <a:latin typeface="Calibri"/>
                  <a:ea typeface="Calibri"/>
                  <a:cs typeface="Calibri"/>
                </a:rPr>
                <a:t> dass eine falsche Angabe in dieser Eigenerklärung zum zwingenden Ausschluss aus dem</a:t>
              </a:r>
            </a:p>
            <a:p>
              <a:pPr algn="l" rtl="0">
                <a:defRPr sz="1000"/>
              </a:pPr>
              <a:r>
                <a:rPr lang="de-DE" sz="1200" b="0" i="0" u="none" strike="noStrike" baseline="0">
                  <a:solidFill>
                    <a:srgbClr val="000000"/>
                  </a:solidFill>
                  <a:latin typeface="Calibri"/>
                  <a:ea typeface="Calibri"/>
                  <a:cs typeface="Calibri"/>
                </a:rPr>
                <a:t> Vergabeverfahren führt.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15</xdr:row>
          <xdr:rowOff>135467</xdr:rowOff>
        </xdr:from>
        <xdr:to>
          <xdr:col>1</xdr:col>
          <xdr:colOff>4131733</xdr:colOff>
          <xdr:row>16</xdr:row>
          <xdr:rowOff>681567</xdr:rowOff>
        </xdr:to>
        <xdr:sp macro="" textlink="">
          <xdr:nvSpPr>
            <xdr:cNvPr id="115729" name="Check Box 17" hidden="1">
              <a:extLst>
                <a:ext uri="{63B3BB69-23CF-44E3-9099-C40C66FF867C}">
                  <a14:compatExt spid="_x0000_s115729"/>
                </a:ext>
                <a:ext uri="{FF2B5EF4-FFF2-40B4-BE49-F238E27FC236}">
                  <a16:creationId xmlns:a16="http://schemas.microsoft.com/office/drawing/2014/main" id="{00000000-0008-0000-0300-000011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54864" rIns="0" bIns="54864" anchor="ctr" upright="1"/>
            <a:lstStyle/>
            <a:p>
              <a:pPr algn="l" rtl="0">
                <a:defRPr sz="1000"/>
              </a:pPr>
              <a:r>
                <a:rPr lang="de-DE" sz="1200" b="0" i="0" u="none" strike="noStrike" baseline="0">
                  <a:solidFill>
                    <a:srgbClr val="000000"/>
                  </a:solidFill>
                  <a:latin typeface="Calibri"/>
                  <a:ea typeface="Calibri"/>
                  <a:cs typeface="Calibri"/>
                </a:rPr>
                <a:t>Unser Unternehmen erklärt, dass es selbst oder das Mutterunternehmen in den letzten </a:t>
              </a:r>
            </a:p>
            <a:p>
              <a:pPr algn="l" rtl="0">
                <a:defRPr sz="1000"/>
              </a:pPr>
              <a:r>
                <a:rPr lang="de-DE" sz="1200" b="0" i="0" u="none" strike="noStrike" baseline="0">
                  <a:solidFill>
                    <a:srgbClr val="000000"/>
                  </a:solidFill>
                  <a:latin typeface="Calibri"/>
                  <a:ea typeface="Calibri"/>
                  <a:cs typeface="Calibri"/>
                </a:rPr>
                <a:t>10 Jahren an keinerlei kartellrechtswidrigen oder wettbewerbsbeschränkenden Abreden </a:t>
              </a:r>
            </a:p>
            <a:p>
              <a:pPr algn="l" rtl="0">
                <a:defRPr sz="1000"/>
              </a:pPr>
              <a:r>
                <a:rPr lang="de-DE" sz="1200" b="0" i="0" u="none" strike="noStrike" baseline="0">
                  <a:solidFill>
                    <a:srgbClr val="000000"/>
                  </a:solidFill>
                  <a:latin typeface="Calibri"/>
                  <a:ea typeface="Calibri"/>
                  <a:cs typeface="Calibri"/>
                </a:rPr>
                <a:t>oder Handlungen  (§ 124 GWB (1) 4. Absatz) bei der Vergabe von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325967</xdr:colOff>
          <xdr:row>22</xdr:row>
          <xdr:rowOff>59267</xdr:rowOff>
        </xdr:from>
        <xdr:to>
          <xdr:col>1</xdr:col>
          <xdr:colOff>3924300</xdr:colOff>
          <xdr:row>23</xdr:row>
          <xdr:rowOff>4233</xdr:rowOff>
        </xdr:to>
        <xdr:sp macro="" textlink="">
          <xdr:nvSpPr>
            <xdr:cNvPr id="115730" name="Check Box 18" hidden="1">
              <a:extLst>
                <a:ext uri="{63B3BB69-23CF-44E3-9099-C40C66FF867C}">
                  <a14:compatExt spid="_x0000_s115730"/>
                </a:ext>
                <a:ext uri="{FF2B5EF4-FFF2-40B4-BE49-F238E27FC236}">
                  <a16:creationId xmlns:a16="http://schemas.microsoft.com/office/drawing/2014/main" id="{00000000-0008-0000-0300-000012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54864" rIns="0" bIns="54864" anchor="ctr" upright="1"/>
            <a:lstStyle/>
            <a:p>
              <a:pPr algn="l" rtl="0">
                <a:defRPr sz="1000"/>
              </a:pPr>
              <a:r>
                <a:rPr lang="de-DE" sz="1200" b="0" i="0" u="none" strike="noStrike" baseline="0">
                  <a:solidFill>
                    <a:srgbClr val="000000"/>
                  </a:solidFill>
                  <a:latin typeface="Calibri"/>
                  <a:ea typeface="Calibri"/>
                  <a:cs typeface="Calibri"/>
                </a:rPr>
                <a:t>    Ich erkläre / Wir erklären: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28</xdr:row>
          <xdr:rowOff>76200</xdr:rowOff>
        </xdr:from>
        <xdr:to>
          <xdr:col>1</xdr:col>
          <xdr:colOff>3903133</xdr:colOff>
          <xdr:row>29</xdr:row>
          <xdr:rowOff>38100</xdr:rowOff>
        </xdr:to>
        <xdr:sp macro="" textlink="">
          <xdr:nvSpPr>
            <xdr:cNvPr id="115731" name="Check Box 19" hidden="1">
              <a:extLst>
                <a:ext uri="{63B3BB69-23CF-44E3-9099-C40C66FF867C}">
                  <a14:compatExt spid="_x0000_s115731"/>
                </a:ext>
                <a:ext uri="{FF2B5EF4-FFF2-40B4-BE49-F238E27FC236}">
                  <a16:creationId xmlns:a16="http://schemas.microsoft.com/office/drawing/2014/main" id="{00000000-0008-0000-0300-000013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54864" rIns="0" bIns="54864" anchor="ctr" upright="1"/>
            <a:lstStyle/>
            <a:p>
              <a:pPr algn="l" rtl="0">
                <a:defRPr sz="1000"/>
              </a:pPr>
              <a:r>
                <a:rPr lang="de-DE" sz="1200" b="0" i="0" u="none" strike="noStrike" baseline="0">
                  <a:solidFill>
                    <a:srgbClr val="000000"/>
                  </a:solidFill>
                  <a:latin typeface="Calibri"/>
                  <a:ea typeface="Calibri"/>
                  <a:cs typeface="Calibri"/>
                </a:rPr>
                <a:t>    Ich bin mir / Wir sind uns bewusst, dass :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325967</xdr:colOff>
          <xdr:row>43</xdr:row>
          <xdr:rowOff>0</xdr:rowOff>
        </xdr:from>
        <xdr:to>
          <xdr:col>1</xdr:col>
          <xdr:colOff>3924300</xdr:colOff>
          <xdr:row>44</xdr:row>
          <xdr:rowOff>0</xdr:rowOff>
        </xdr:to>
        <xdr:sp macro="" textlink="">
          <xdr:nvSpPr>
            <xdr:cNvPr id="115732" name="Check Box 20" hidden="1">
              <a:extLst>
                <a:ext uri="{63B3BB69-23CF-44E3-9099-C40C66FF867C}">
                  <a14:compatExt spid="_x0000_s115732"/>
                </a:ext>
                <a:ext uri="{FF2B5EF4-FFF2-40B4-BE49-F238E27FC236}">
                  <a16:creationId xmlns:a16="http://schemas.microsoft.com/office/drawing/2014/main" id="{00000000-0008-0000-0300-000014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54864" rIns="0" bIns="54864" anchor="ctr" upright="1"/>
            <a:lstStyle/>
            <a:p>
              <a:pPr algn="l" rtl="0">
                <a:defRPr sz="1000"/>
              </a:pPr>
              <a:r>
                <a:rPr lang="de-DE" sz="1200" b="0" i="0" u="none" strike="noStrike" baseline="0">
                  <a:solidFill>
                    <a:srgbClr val="000000"/>
                  </a:solidFill>
                  <a:latin typeface="Calibri"/>
                  <a:ea typeface="Calibri"/>
                  <a:cs typeface="Calibri"/>
                </a:rPr>
                <a:t>    Wir als Bieter bestätigen :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46</xdr:row>
          <xdr:rowOff>38100</xdr:rowOff>
        </xdr:from>
        <xdr:to>
          <xdr:col>1</xdr:col>
          <xdr:colOff>3903133</xdr:colOff>
          <xdr:row>47</xdr:row>
          <xdr:rowOff>0</xdr:rowOff>
        </xdr:to>
        <xdr:sp macro="" textlink="">
          <xdr:nvSpPr>
            <xdr:cNvPr id="115733" name="Check Box 21" hidden="1">
              <a:extLst>
                <a:ext uri="{63B3BB69-23CF-44E3-9099-C40C66FF867C}">
                  <a14:compatExt spid="_x0000_s115733"/>
                </a:ext>
                <a:ext uri="{FF2B5EF4-FFF2-40B4-BE49-F238E27FC236}">
                  <a16:creationId xmlns:a16="http://schemas.microsoft.com/office/drawing/2014/main" id="{00000000-0008-0000-0300-000015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54864" rIns="0" bIns="54864" anchor="ctr" upright="1"/>
            <a:lstStyle/>
            <a:p>
              <a:pPr algn="l" rtl="0">
                <a:defRPr sz="1000"/>
              </a:pPr>
              <a:r>
                <a:rPr lang="de-DE" sz="1200" b="0" i="0" u="none" strike="noStrike" baseline="0">
                  <a:solidFill>
                    <a:srgbClr val="000000"/>
                  </a:solidFill>
                  <a:latin typeface="Calibri"/>
                  <a:ea typeface="Calibri"/>
                  <a:cs typeface="Calibri"/>
                </a:rPr>
                <a:t>    Wir bestätigen zusätzlich :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287867</xdr:colOff>
          <xdr:row>52</xdr:row>
          <xdr:rowOff>38100</xdr:rowOff>
        </xdr:from>
        <xdr:to>
          <xdr:col>1</xdr:col>
          <xdr:colOff>3886200</xdr:colOff>
          <xdr:row>53</xdr:row>
          <xdr:rowOff>16933</xdr:rowOff>
        </xdr:to>
        <xdr:sp macro="" textlink="">
          <xdr:nvSpPr>
            <xdr:cNvPr id="115734" name="Check Box 22" hidden="1">
              <a:extLst>
                <a:ext uri="{63B3BB69-23CF-44E3-9099-C40C66FF867C}">
                  <a14:compatExt spid="_x0000_s115734"/>
                </a:ext>
                <a:ext uri="{FF2B5EF4-FFF2-40B4-BE49-F238E27FC236}">
                  <a16:creationId xmlns:a16="http://schemas.microsoft.com/office/drawing/2014/main" id="{00000000-0008-0000-0300-000016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54864" rIns="0" bIns="54864" anchor="ctr" upright="1"/>
            <a:lstStyle/>
            <a:p>
              <a:pPr algn="l" rtl="0">
                <a:defRPr sz="1000"/>
              </a:pPr>
              <a:r>
                <a:rPr lang="de-DE" sz="1200" b="0" i="0" u="none" strike="noStrike" baseline="0">
                  <a:solidFill>
                    <a:srgbClr val="000000"/>
                  </a:solidFill>
                  <a:latin typeface="Calibri"/>
                  <a:ea typeface="Calibri"/>
                  <a:cs typeface="Calibri"/>
                </a:rPr>
                <a:t>    Unser Unternehmen erklärt, dass es selbst oder das Mutterunternehmen in der</a:t>
              </a:r>
            </a:p>
            <a:p>
              <a:pPr algn="l" rtl="0">
                <a:defRPr sz="1000"/>
              </a:pPr>
              <a:r>
                <a:rPr lang="de-DE" sz="1200" b="0" i="0" u="none" strike="noStrike" baseline="0">
                  <a:solidFill>
                    <a:srgbClr val="000000"/>
                  </a:solidFill>
                  <a:latin typeface="Calibri"/>
                  <a:ea typeface="Calibri"/>
                  <a:cs typeface="Calibri"/>
                </a:rPr>
                <a:t>    Handwerksrolle der Handwerkskammer eingetragen ist.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56</xdr:row>
          <xdr:rowOff>21167</xdr:rowOff>
        </xdr:from>
        <xdr:to>
          <xdr:col>1</xdr:col>
          <xdr:colOff>3903133</xdr:colOff>
          <xdr:row>57</xdr:row>
          <xdr:rowOff>0</xdr:rowOff>
        </xdr:to>
        <xdr:sp macro="" textlink="">
          <xdr:nvSpPr>
            <xdr:cNvPr id="115735" name="Check Box 23" hidden="1">
              <a:extLst>
                <a:ext uri="{63B3BB69-23CF-44E3-9099-C40C66FF867C}">
                  <a14:compatExt spid="_x0000_s115735"/>
                </a:ext>
                <a:ext uri="{FF2B5EF4-FFF2-40B4-BE49-F238E27FC236}">
                  <a16:creationId xmlns:a16="http://schemas.microsoft.com/office/drawing/2014/main" id="{00000000-0008-0000-0300-000017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54864" rIns="0" bIns="54864" anchor="ctr" upright="1"/>
            <a:lstStyle/>
            <a:p>
              <a:pPr algn="l" rtl="0">
                <a:defRPr sz="1000"/>
              </a:pPr>
              <a:r>
                <a:rPr lang="de-DE" sz="1200" b="0" i="0" u="none" strike="noStrike" baseline="0">
                  <a:solidFill>
                    <a:srgbClr val="000000"/>
                  </a:solidFill>
                  <a:latin typeface="Calibri"/>
                  <a:ea typeface="Calibri"/>
                  <a:cs typeface="Calibri"/>
                </a:rPr>
                <a:t>    Unser Unternehmen erklärt, dass es selbst oder das Mutterunternehmen in das </a:t>
              </a:r>
            </a:p>
            <a:p>
              <a:pPr algn="l" rtl="0">
                <a:defRPr sz="1000"/>
              </a:pPr>
              <a:r>
                <a:rPr lang="de-DE" sz="1200" b="0" i="0" u="none" strike="noStrike" baseline="0">
                  <a:solidFill>
                    <a:srgbClr val="000000"/>
                  </a:solidFill>
                  <a:latin typeface="Calibri"/>
                  <a:ea typeface="Calibri"/>
                  <a:cs typeface="Calibri"/>
                </a:rPr>
                <a:t>    Register der Industrie- und Handelskammer eingetragen ist.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63</xdr:row>
          <xdr:rowOff>38100</xdr:rowOff>
        </xdr:from>
        <xdr:to>
          <xdr:col>1</xdr:col>
          <xdr:colOff>3886200</xdr:colOff>
          <xdr:row>64</xdr:row>
          <xdr:rowOff>16933</xdr:rowOff>
        </xdr:to>
        <xdr:sp macro="" textlink="">
          <xdr:nvSpPr>
            <xdr:cNvPr id="115736" name="Check Box 24" hidden="1">
              <a:extLst>
                <a:ext uri="{63B3BB69-23CF-44E3-9099-C40C66FF867C}">
                  <a14:compatExt spid="_x0000_s115736"/>
                </a:ext>
                <a:ext uri="{FF2B5EF4-FFF2-40B4-BE49-F238E27FC236}">
                  <a16:creationId xmlns:a16="http://schemas.microsoft.com/office/drawing/2014/main" id="{00000000-0008-0000-0300-000018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54864" rIns="0" bIns="54864" anchor="ctr" upright="1"/>
            <a:lstStyle/>
            <a:p>
              <a:pPr algn="l" rtl="0">
                <a:defRPr sz="1000"/>
              </a:pPr>
              <a:r>
                <a:rPr lang="de-DE" sz="1200" b="0" i="0" u="none" strike="noStrike" baseline="0">
                  <a:solidFill>
                    <a:srgbClr val="000000"/>
                  </a:solidFill>
                  <a:latin typeface="Calibri"/>
                  <a:ea typeface="Calibri"/>
                  <a:cs typeface="Calibri"/>
                </a:rPr>
                <a:t>    Unser Unternehmen erklärt, dass es selbst oder das Mutterunternehmen der </a:t>
              </a:r>
            </a:p>
            <a:p>
              <a:pPr algn="l" rtl="0">
                <a:defRPr sz="1000"/>
              </a:pPr>
              <a:r>
                <a:rPr lang="de-DE" sz="1200" b="0" i="0" u="none" strike="noStrike" baseline="0">
                  <a:solidFill>
                    <a:srgbClr val="000000"/>
                  </a:solidFill>
                  <a:latin typeface="Calibri"/>
                  <a:ea typeface="Calibri"/>
                  <a:cs typeface="Calibri"/>
                </a:rPr>
                <a:t>    gesetzlichen Pflicht zur Zahlung der Berufsgenossenschaftsbeiträge nachkommt.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69</xdr:row>
          <xdr:rowOff>173567</xdr:rowOff>
        </xdr:from>
        <xdr:to>
          <xdr:col>1</xdr:col>
          <xdr:colOff>4343400</xdr:colOff>
          <xdr:row>70</xdr:row>
          <xdr:rowOff>872067</xdr:rowOff>
        </xdr:to>
        <xdr:sp macro="" textlink="">
          <xdr:nvSpPr>
            <xdr:cNvPr id="115737" name="Check Box 25" hidden="1">
              <a:extLst>
                <a:ext uri="{63B3BB69-23CF-44E3-9099-C40C66FF867C}">
                  <a14:compatExt spid="_x0000_s115737"/>
                </a:ext>
                <a:ext uri="{FF2B5EF4-FFF2-40B4-BE49-F238E27FC236}">
                  <a16:creationId xmlns:a16="http://schemas.microsoft.com/office/drawing/2014/main" id="{00000000-0008-0000-0300-000019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54864" rIns="0" bIns="54864" anchor="ctr" upright="1"/>
            <a:lstStyle/>
            <a:p>
              <a:pPr algn="l" rtl="0">
                <a:defRPr sz="1000"/>
              </a:pPr>
              <a:r>
                <a:rPr lang="de-DE" sz="1200" b="0" i="0" u="none" strike="noStrike" baseline="0">
                  <a:solidFill>
                    <a:srgbClr val="000000"/>
                  </a:solidFill>
                  <a:latin typeface="Calibri"/>
                  <a:ea typeface="Calibri"/>
                  <a:cs typeface="Calibri"/>
                </a:rPr>
                <a:t>    Unser Unternehmen erklärt, dass unser Unternehmen nicht zahlungsunfähig ist und über </a:t>
              </a:r>
            </a:p>
            <a:p>
              <a:pPr algn="l" rtl="0">
                <a:defRPr sz="1000"/>
              </a:pPr>
              <a:r>
                <a:rPr lang="de-DE" sz="1200" b="0" i="0" u="none" strike="noStrike" baseline="0">
                  <a:solidFill>
                    <a:srgbClr val="000000"/>
                  </a:solidFill>
                  <a:latin typeface="Calibri"/>
                  <a:ea typeface="Calibri"/>
                  <a:cs typeface="Calibri"/>
                </a:rPr>
                <a:t>    das Vermögen von uns selbst oder des Mutterunternehmens kein Insolvenzverfahren oder</a:t>
              </a:r>
            </a:p>
            <a:p>
              <a:pPr algn="l" rtl="0">
                <a:defRPr sz="1000"/>
              </a:pPr>
              <a:r>
                <a:rPr lang="de-DE" sz="1200" b="0" i="0" u="none" strike="noStrike" baseline="0">
                  <a:solidFill>
                    <a:srgbClr val="000000"/>
                  </a:solidFill>
                  <a:latin typeface="Calibri"/>
                  <a:ea typeface="Calibri"/>
                  <a:cs typeface="Calibri"/>
                </a:rPr>
                <a:t>    ein vergleichbares Verfahren beantragt oder eröffnet worden ist und sich unser</a:t>
              </a:r>
            </a:p>
            <a:p>
              <a:pPr algn="l" rtl="0">
                <a:defRPr sz="1000"/>
              </a:pPr>
              <a:r>
                <a:rPr lang="de-DE" sz="1200" b="0" i="0" u="none" strike="noStrike" baseline="0">
                  <a:solidFill>
                    <a:srgbClr val="000000"/>
                  </a:solidFill>
                  <a:latin typeface="Calibri"/>
                  <a:ea typeface="Calibri"/>
                  <a:cs typeface="Calibri"/>
                </a:rPr>
                <a:t>    Unternehmen nicht im Verfahren der Liquitation befindet oder seine Tätigkeit eingestellt hat.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287867</xdr:colOff>
          <xdr:row>74</xdr:row>
          <xdr:rowOff>211667</xdr:rowOff>
        </xdr:from>
        <xdr:to>
          <xdr:col>1</xdr:col>
          <xdr:colOff>4326467</xdr:colOff>
          <xdr:row>75</xdr:row>
          <xdr:rowOff>524933</xdr:rowOff>
        </xdr:to>
        <xdr:sp macro="" textlink="">
          <xdr:nvSpPr>
            <xdr:cNvPr id="115738" name="Check Box 26" hidden="1">
              <a:extLst>
                <a:ext uri="{63B3BB69-23CF-44E3-9099-C40C66FF867C}">
                  <a14:compatExt spid="_x0000_s115738"/>
                </a:ext>
                <a:ext uri="{FF2B5EF4-FFF2-40B4-BE49-F238E27FC236}">
                  <a16:creationId xmlns:a16="http://schemas.microsoft.com/office/drawing/2014/main" id="{00000000-0008-0000-0300-00001A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54864" rIns="0" bIns="54864" anchor="ctr" upright="1"/>
            <a:lstStyle/>
            <a:p>
              <a:pPr algn="l" rtl="0">
                <a:defRPr sz="1000"/>
              </a:pPr>
              <a:r>
                <a:rPr lang="de-DE" sz="1200" b="0" i="0" u="none" strike="noStrike" baseline="0">
                  <a:solidFill>
                    <a:srgbClr val="000000"/>
                  </a:solidFill>
                  <a:latin typeface="Calibri"/>
                  <a:ea typeface="Calibri"/>
                  <a:cs typeface="Calibri"/>
                </a:rPr>
                <a:t>    Unser Unternehmen erklärt, dass es selbst oder das Mutterunternehmen der gesetzlichen Pflicht </a:t>
              </a:r>
            </a:p>
            <a:p>
              <a:pPr algn="l" rtl="0">
                <a:defRPr sz="1000"/>
              </a:pPr>
              <a:r>
                <a:rPr lang="de-DE" sz="1200" b="0" i="0" u="none" strike="noStrike" baseline="0">
                  <a:solidFill>
                    <a:srgbClr val="000000"/>
                  </a:solidFill>
                  <a:latin typeface="Calibri"/>
                  <a:ea typeface="Calibri"/>
                  <a:cs typeface="Calibri"/>
                </a:rPr>
                <a:t>    zur Zahlung von Steuern nachkommt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81</xdr:row>
          <xdr:rowOff>211667</xdr:rowOff>
        </xdr:from>
        <xdr:to>
          <xdr:col>1</xdr:col>
          <xdr:colOff>4343400</xdr:colOff>
          <xdr:row>82</xdr:row>
          <xdr:rowOff>537633</xdr:rowOff>
        </xdr:to>
        <xdr:sp macro="" textlink="">
          <xdr:nvSpPr>
            <xdr:cNvPr id="115739" name="Check Box 27" hidden="1">
              <a:extLst>
                <a:ext uri="{63B3BB69-23CF-44E3-9099-C40C66FF867C}">
                  <a14:compatExt spid="_x0000_s115739"/>
                </a:ext>
                <a:ext uri="{FF2B5EF4-FFF2-40B4-BE49-F238E27FC236}">
                  <a16:creationId xmlns:a16="http://schemas.microsoft.com/office/drawing/2014/main" id="{00000000-0008-0000-0300-00001B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54864" rIns="0" bIns="54864" anchor="ctr" upright="1"/>
            <a:lstStyle/>
            <a:p>
              <a:pPr algn="l" rtl="0">
                <a:defRPr sz="1000"/>
              </a:pPr>
              <a:r>
                <a:rPr lang="de-DE" sz="1200" b="0" i="0" u="none" strike="noStrike" baseline="0">
                  <a:solidFill>
                    <a:srgbClr val="000000"/>
                  </a:solidFill>
                  <a:latin typeface="Calibri"/>
                  <a:ea typeface="Calibri"/>
                  <a:cs typeface="Calibri"/>
                </a:rPr>
                <a:t>    Unser Unternehmen erklärt, dass es selbst oder das Mutterunternehmen der gesetzlichen Pflicht </a:t>
              </a:r>
            </a:p>
            <a:p>
              <a:pPr algn="l" rtl="0">
                <a:defRPr sz="1000"/>
              </a:pPr>
              <a:r>
                <a:rPr lang="de-DE" sz="1200" b="0" i="0" u="none" strike="noStrike" baseline="0">
                  <a:solidFill>
                    <a:srgbClr val="000000"/>
                  </a:solidFill>
                  <a:latin typeface="Calibri"/>
                  <a:ea typeface="Calibri"/>
                  <a:cs typeface="Calibri"/>
                </a:rPr>
                <a:t>    zur Zahlung von Sozialabgaben nachkommt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71967</xdr:colOff>
          <xdr:row>86</xdr:row>
          <xdr:rowOff>461433</xdr:rowOff>
        </xdr:from>
        <xdr:to>
          <xdr:col>1</xdr:col>
          <xdr:colOff>3670300</xdr:colOff>
          <xdr:row>87</xdr:row>
          <xdr:rowOff>97367</xdr:rowOff>
        </xdr:to>
        <xdr:sp macro="" textlink="">
          <xdr:nvSpPr>
            <xdr:cNvPr id="115740" name="Check Box 28" hidden="1">
              <a:extLst>
                <a:ext uri="{63B3BB69-23CF-44E3-9099-C40C66FF867C}">
                  <a14:compatExt spid="_x0000_s115740"/>
                </a:ext>
                <a:ext uri="{FF2B5EF4-FFF2-40B4-BE49-F238E27FC236}">
                  <a16:creationId xmlns:a16="http://schemas.microsoft.com/office/drawing/2014/main" id="{00000000-0008-0000-0300-00001C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54864" rIns="0" bIns="54864" anchor="ctr" upright="1"/>
            <a:lstStyle/>
            <a:p>
              <a:pPr algn="l" rtl="0">
                <a:defRPr sz="1000"/>
              </a:pPr>
              <a:r>
                <a:rPr lang="de-DE" sz="1200" b="0" i="0" u="none" strike="noStrike" baseline="0">
                  <a:solidFill>
                    <a:srgbClr val="000000"/>
                  </a:solidFill>
                  <a:latin typeface="Calibri"/>
                  <a:ea typeface="Calibri"/>
                  <a:cs typeface="Calibri"/>
                </a:rPr>
                <a:t>    Ich erkläre / Wir erklären: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325967</xdr:colOff>
          <xdr:row>43</xdr:row>
          <xdr:rowOff>0</xdr:rowOff>
        </xdr:from>
        <xdr:to>
          <xdr:col>1</xdr:col>
          <xdr:colOff>3924300</xdr:colOff>
          <xdr:row>44</xdr:row>
          <xdr:rowOff>0</xdr:rowOff>
        </xdr:to>
        <xdr:sp macro="" textlink="">
          <xdr:nvSpPr>
            <xdr:cNvPr id="115741" name="Check Box 29" hidden="1">
              <a:extLst>
                <a:ext uri="{63B3BB69-23CF-44E3-9099-C40C66FF867C}">
                  <a14:compatExt spid="_x0000_s115741"/>
                </a:ext>
                <a:ext uri="{FF2B5EF4-FFF2-40B4-BE49-F238E27FC236}">
                  <a16:creationId xmlns:a16="http://schemas.microsoft.com/office/drawing/2014/main" id="{00000000-0008-0000-0300-00001D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54864" rIns="0" bIns="54864" anchor="ctr" upright="1"/>
            <a:lstStyle/>
            <a:p>
              <a:pPr algn="l" rtl="0">
                <a:defRPr sz="1000"/>
              </a:pPr>
              <a:r>
                <a:rPr lang="de-DE" sz="1200" b="0" i="0" u="none" strike="noStrike" baseline="0">
                  <a:solidFill>
                    <a:srgbClr val="000000"/>
                  </a:solidFill>
                  <a:latin typeface="Calibri"/>
                  <a:ea typeface="Calibri"/>
                  <a:cs typeface="Calibri"/>
                </a:rPr>
                <a:t>    Wir als Bieter bestätigen :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46</xdr:row>
          <xdr:rowOff>38100</xdr:rowOff>
        </xdr:from>
        <xdr:to>
          <xdr:col>1</xdr:col>
          <xdr:colOff>3903133</xdr:colOff>
          <xdr:row>47</xdr:row>
          <xdr:rowOff>0</xdr:rowOff>
        </xdr:to>
        <xdr:sp macro="" textlink="">
          <xdr:nvSpPr>
            <xdr:cNvPr id="115742" name="Check Box 30" hidden="1">
              <a:extLst>
                <a:ext uri="{63B3BB69-23CF-44E3-9099-C40C66FF867C}">
                  <a14:compatExt spid="_x0000_s115742"/>
                </a:ext>
                <a:ext uri="{FF2B5EF4-FFF2-40B4-BE49-F238E27FC236}">
                  <a16:creationId xmlns:a16="http://schemas.microsoft.com/office/drawing/2014/main" id="{00000000-0008-0000-0300-00001E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54864" rIns="0" bIns="54864" anchor="ctr" upright="1"/>
            <a:lstStyle/>
            <a:p>
              <a:pPr algn="l" rtl="0">
                <a:defRPr sz="1000"/>
              </a:pPr>
              <a:r>
                <a:rPr lang="de-DE" sz="1200" b="0" i="0" u="none" strike="noStrike" baseline="0">
                  <a:solidFill>
                    <a:srgbClr val="000000"/>
                  </a:solidFill>
                  <a:latin typeface="Calibri"/>
                  <a:ea typeface="Calibri"/>
                  <a:cs typeface="Calibri"/>
                </a:rPr>
                <a:t>    Wir bestätigen zusätzlich :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685800</xdr:colOff>
          <xdr:row>29</xdr:row>
          <xdr:rowOff>84667</xdr:rowOff>
        </xdr:from>
        <xdr:to>
          <xdr:col>0</xdr:col>
          <xdr:colOff>2095500</xdr:colOff>
          <xdr:row>29</xdr:row>
          <xdr:rowOff>419100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400-000004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54864" tIns="54864" rIns="0" bIns="54864" anchor="ctr" upright="1"/>
            <a:lstStyle/>
            <a:p>
              <a:pPr algn="l" rtl="0">
                <a:defRPr sz="1000"/>
              </a:pPr>
              <a:r>
                <a:rPr lang="de-DE" sz="1200" b="0" i="0" u="none" strike="noStrike" baseline="0">
                  <a:solidFill>
                    <a:srgbClr val="000000"/>
                  </a:solidFill>
                  <a:latin typeface="Calibri"/>
                  <a:ea typeface="Calibri"/>
                  <a:cs typeface="Calibri"/>
                </a:rPr>
                <a:t>zum Handwerk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2247900</xdr:colOff>
          <xdr:row>28</xdr:row>
          <xdr:rowOff>211667</xdr:rowOff>
        </xdr:from>
        <xdr:to>
          <xdr:col>0</xdr:col>
          <xdr:colOff>3657600</xdr:colOff>
          <xdr:row>30</xdr:row>
          <xdr:rowOff>97367</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400-000005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54864" tIns="54864" rIns="0" bIns="54864" anchor="ctr" upright="1"/>
            <a:lstStyle/>
            <a:p>
              <a:pPr algn="l" rtl="0">
                <a:defRPr sz="1000"/>
              </a:pPr>
              <a:r>
                <a:rPr lang="de-DE" sz="1200" b="0" i="0" u="none" strike="noStrike" baseline="0">
                  <a:solidFill>
                    <a:srgbClr val="000000"/>
                  </a:solidFill>
                  <a:latin typeface="Calibri"/>
                  <a:ea typeface="Calibri"/>
                  <a:cs typeface="Calibri"/>
                </a:rPr>
                <a:t>zur Industrie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3543300</xdr:colOff>
          <xdr:row>28</xdr:row>
          <xdr:rowOff>211667</xdr:rowOff>
        </xdr:from>
        <xdr:to>
          <xdr:col>1</xdr:col>
          <xdr:colOff>897467</xdr:colOff>
          <xdr:row>30</xdr:row>
          <xdr:rowOff>97367</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400-000006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54864" tIns="54864" rIns="0" bIns="54864" anchor="ctr" upright="1"/>
            <a:lstStyle/>
            <a:p>
              <a:pPr algn="l" rtl="0">
                <a:defRPr sz="1000"/>
              </a:pPr>
              <a:r>
                <a:rPr lang="de-DE" sz="1200" b="0" i="0" u="none" strike="noStrike" baseline="0">
                  <a:solidFill>
                    <a:srgbClr val="000000"/>
                  </a:solidFill>
                  <a:latin typeface="Calibri"/>
                  <a:ea typeface="Calibri"/>
                  <a:cs typeface="Calibri"/>
                </a:rPr>
                <a:t>zum Handel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3543300</xdr:colOff>
          <xdr:row>28</xdr:row>
          <xdr:rowOff>211667</xdr:rowOff>
        </xdr:from>
        <xdr:to>
          <xdr:col>1</xdr:col>
          <xdr:colOff>897467</xdr:colOff>
          <xdr:row>30</xdr:row>
          <xdr:rowOff>97367</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400-000007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54864" tIns="54864" rIns="0" bIns="54864" anchor="ctr" upright="1"/>
            <a:lstStyle/>
            <a:p>
              <a:pPr algn="l" rtl="0">
                <a:defRPr sz="1000"/>
              </a:pPr>
              <a:r>
                <a:rPr lang="de-DE" sz="1200" b="0" i="0" u="none" strike="noStrike" baseline="0">
                  <a:solidFill>
                    <a:srgbClr val="000000"/>
                  </a:solidFill>
                  <a:latin typeface="Calibri"/>
                  <a:ea typeface="Calibri"/>
                  <a:cs typeface="Calibri"/>
                </a:rPr>
                <a:t>zum Handel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884767</xdr:colOff>
          <xdr:row>28</xdr:row>
          <xdr:rowOff>198967</xdr:rowOff>
        </xdr:from>
        <xdr:to>
          <xdr:col>1</xdr:col>
          <xdr:colOff>2954867</xdr:colOff>
          <xdr:row>30</xdr:row>
          <xdr:rowOff>84667</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400-000008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54864" tIns="54864" rIns="0" bIns="54864" anchor="ctr" upright="1"/>
            <a:lstStyle/>
            <a:p>
              <a:pPr algn="l" rtl="0">
                <a:defRPr sz="1000"/>
              </a:pPr>
              <a:r>
                <a:rPr lang="de-DE" sz="1200" b="0" i="0" u="none" strike="noStrike" baseline="0">
                  <a:solidFill>
                    <a:srgbClr val="000000"/>
                  </a:solidFill>
                  <a:latin typeface="Calibri"/>
                  <a:ea typeface="Calibri"/>
                  <a:cs typeface="Calibri"/>
                </a:rPr>
                <a:t>Versorgungsunternehmen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630767</xdr:colOff>
          <xdr:row>32</xdr:row>
          <xdr:rowOff>160867</xdr:rowOff>
        </xdr:from>
        <xdr:to>
          <xdr:col>0</xdr:col>
          <xdr:colOff>3551767</xdr:colOff>
          <xdr:row>33</xdr:row>
          <xdr:rowOff>609600</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400-000009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54864" tIns="54864" rIns="0" bIns="54864" anchor="ctr" upright="1"/>
            <a:lstStyle/>
            <a:p>
              <a:pPr algn="l" rtl="0">
                <a:defRPr sz="1000"/>
              </a:pPr>
              <a:r>
                <a:rPr lang="de-DE" sz="1200" b="0" i="0" u="none" strike="noStrike" baseline="0">
                  <a:solidFill>
                    <a:srgbClr val="000000"/>
                  </a:solidFill>
                  <a:latin typeface="Calibri"/>
                  <a:ea typeface="Calibri"/>
                  <a:cs typeface="Calibri"/>
                </a:rPr>
                <a:t>Teilleistungen nicht weiter zu vergeben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173567</xdr:colOff>
          <xdr:row>33</xdr:row>
          <xdr:rowOff>21167</xdr:rowOff>
        </xdr:from>
        <xdr:to>
          <xdr:col>1</xdr:col>
          <xdr:colOff>3458633</xdr:colOff>
          <xdr:row>33</xdr:row>
          <xdr:rowOff>503767</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0400-00000A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54864" tIns="54864" rIns="0" bIns="54864" anchor="ctr" upright="1"/>
            <a:lstStyle/>
            <a:p>
              <a:pPr algn="l" rtl="0">
                <a:defRPr sz="1000"/>
              </a:pPr>
              <a:r>
                <a:rPr lang="de-DE" sz="1200" b="0" i="0" u="none" strike="noStrike" baseline="0">
                  <a:solidFill>
                    <a:srgbClr val="000000"/>
                  </a:solidFill>
                  <a:latin typeface="Calibri"/>
                  <a:ea typeface="Calibri"/>
                  <a:cs typeface="Calibri"/>
                </a:rPr>
                <a:t>folgende Teilleistungen weiter zu vergeben an: </a:t>
              </a:r>
            </a:p>
            <a:p>
              <a:pPr algn="l" rtl="0">
                <a:defRPr sz="1000"/>
              </a:pPr>
              <a:r>
                <a:rPr lang="de-DE" sz="1200" b="0" i="0" u="none" strike="noStrike" baseline="0">
                  <a:solidFill>
                    <a:srgbClr val="000000"/>
                  </a:solidFill>
                  <a:latin typeface="Calibri"/>
                  <a:ea typeface="Calibri"/>
                  <a:cs typeface="Calibri"/>
                </a:rPr>
                <a:t>falls zutreffend bitte unten eintragen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9</xdr:row>
          <xdr:rowOff>29633</xdr:rowOff>
        </xdr:from>
        <xdr:to>
          <xdr:col>1</xdr:col>
          <xdr:colOff>2933700</xdr:colOff>
          <xdr:row>9</xdr:row>
          <xdr:rowOff>287867</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400-00000D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54864" tIns="54864" rIns="0" bIns="54864" anchor="ctr" upright="1"/>
            <a:lstStyle/>
            <a:p>
              <a:pPr algn="l" rtl="0">
                <a:defRPr sz="1000"/>
              </a:pPr>
              <a:r>
                <a:rPr lang="de-DE" sz="1200" b="0" i="0" u="none" strike="noStrike" baseline="0">
                  <a:solidFill>
                    <a:srgbClr val="000000"/>
                  </a:solidFill>
                  <a:latin typeface="Calibri"/>
                  <a:ea typeface="Calibri"/>
                  <a:cs typeface="Calibri"/>
                </a:rPr>
                <a:t>(Teil) - Leistungen nicht weiter zu vergeben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38100</xdr:rowOff>
        </xdr:from>
        <xdr:to>
          <xdr:col>1</xdr:col>
          <xdr:colOff>3285067</xdr:colOff>
          <xdr:row>10</xdr:row>
          <xdr:rowOff>258233</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400-00000E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54864" tIns="54864" rIns="0" bIns="54864" anchor="ctr" upright="1"/>
            <a:lstStyle/>
            <a:p>
              <a:pPr algn="l" rtl="0">
                <a:defRPr sz="1000"/>
              </a:pPr>
              <a:r>
                <a:rPr lang="de-DE" sz="1200" b="0" i="0" u="none" strike="noStrike" baseline="0">
                  <a:solidFill>
                    <a:srgbClr val="000000"/>
                  </a:solidFill>
                  <a:latin typeface="Calibri"/>
                  <a:ea typeface="Calibri"/>
                  <a:cs typeface="Calibri"/>
                </a:rPr>
                <a:t>(Teil) - Leistungen weiter zu vergeben  </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8467</xdr:colOff>
          <xdr:row>2</xdr:row>
          <xdr:rowOff>29633</xdr:rowOff>
        </xdr:from>
        <xdr:to>
          <xdr:col>7</xdr:col>
          <xdr:colOff>732367</xdr:colOff>
          <xdr:row>6</xdr:row>
          <xdr:rowOff>38100</xdr:rowOff>
        </xdr:to>
        <xdr:sp macro="" textlink="">
          <xdr:nvSpPr>
            <xdr:cNvPr id="57345" name="Button 1" hidden="1">
              <a:extLst>
                <a:ext uri="{63B3BB69-23CF-44E3-9099-C40C66FF867C}">
                  <a14:compatExt spid="_x0000_s57345"/>
                </a:ext>
                <a:ext uri="{FF2B5EF4-FFF2-40B4-BE49-F238E27FC236}">
                  <a16:creationId xmlns:a16="http://schemas.microsoft.com/office/drawing/2014/main" id="{00000000-0008-0000-1500-000001E00000}"/>
                </a:ext>
              </a:extLst>
            </xdr:cNvPr>
            <xdr:cNvSpPr/>
          </xdr:nvSpPr>
          <xdr:spPr bwMode="auto">
            <a:xfrm>
              <a:off x="0" y="0"/>
              <a:ext cx="0" cy="0"/>
            </a:xfrm>
            <a:prstGeom prst="rect">
              <a:avLst/>
            </a:prstGeom>
            <a:noFill/>
            <a:ln w="9525">
              <a:miter lim="800000"/>
              <a:headEnd/>
              <a:tailEnd/>
            </a:ln>
          </xdr:spPr>
          <xdr:txBody>
            <a:bodyPr vertOverflow="clip" wrap="square" lIns="54864" tIns="41148" rIns="54864" bIns="41148" anchor="ctr" upright="1"/>
            <a:lstStyle/>
            <a:p>
              <a:pPr algn="ctr" rtl="0">
                <a:defRPr sz="1000"/>
              </a:pPr>
              <a:r>
                <a:rPr lang="de-DE" sz="1000" b="0" i="0" u="none" strike="noStrike" baseline="0">
                  <a:solidFill>
                    <a:srgbClr val="000000"/>
                  </a:solidFill>
                  <a:latin typeface="MS Sans Serif"/>
                </a:rPr>
                <a:t>Steuerungsdaten </a:t>
              </a:r>
            </a:p>
            <a:p>
              <a:pPr algn="ctr" rtl="0">
                <a:defRPr sz="1000"/>
              </a:pPr>
              <a:r>
                <a:rPr lang="de-DE" sz="1000" b="0" i="0" u="none" strike="noStrike" baseline="0">
                  <a:solidFill>
                    <a:srgbClr val="000000"/>
                  </a:solidFill>
                  <a:latin typeface="MS Sans Serif"/>
                </a:rPr>
                <a:t>erstellen</a:t>
              </a:r>
            </a:p>
          </xdr:txBody>
        </xdr:sp>
        <xdr:clientData fPrintsWithSheet="0"/>
      </xdr:twoCellAnchor>
    </mc:Choice>
    <mc:Fallback/>
  </mc:AlternateContent>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3.xml"/><Relationship Id="rId1" Type="http://schemas.openxmlformats.org/officeDocument/2006/relationships/printerSettings" Target="../printerSettings/printerSettings22.bin"/><Relationship Id="rId5" Type="http://schemas.openxmlformats.org/officeDocument/2006/relationships/ctrlProp" Target="../ctrlProps/ctrlProp39.xml"/><Relationship Id="rId4" Type="http://schemas.openxmlformats.org/officeDocument/2006/relationships/vmlDrawing" Target="../drawings/vmlDrawing25.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vmlDrawing" Target="../drawings/vmlDrawing4.v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2" Type="http://schemas.openxmlformats.org/officeDocument/2006/relationships/drawing" Target="../drawings/drawing1.xml"/><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printerSettings" Target="../printerSettings/printerSettings4.bin"/><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5.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33.xml"/><Relationship Id="rId13" Type="http://schemas.openxmlformats.org/officeDocument/2006/relationships/ctrlProp" Target="../ctrlProps/ctrlProp38.xml"/><Relationship Id="rId3" Type="http://schemas.openxmlformats.org/officeDocument/2006/relationships/vmlDrawing" Target="../drawings/vmlDrawing6.vml"/><Relationship Id="rId7" Type="http://schemas.openxmlformats.org/officeDocument/2006/relationships/ctrlProp" Target="../ctrlProps/ctrlProp32.xml"/><Relationship Id="rId12" Type="http://schemas.openxmlformats.org/officeDocument/2006/relationships/ctrlProp" Target="../ctrlProps/ctrlProp37.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31.xml"/><Relationship Id="rId11" Type="http://schemas.openxmlformats.org/officeDocument/2006/relationships/ctrlProp" Target="../ctrlProps/ctrlProp36.xml"/><Relationship Id="rId5" Type="http://schemas.openxmlformats.org/officeDocument/2006/relationships/ctrlProp" Target="../ctrlProps/ctrlProp30.xml"/><Relationship Id="rId10" Type="http://schemas.openxmlformats.org/officeDocument/2006/relationships/ctrlProp" Target="../ctrlProps/ctrlProp35.xml"/><Relationship Id="rId4" Type="http://schemas.openxmlformats.org/officeDocument/2006/relationships/vmlDrawing" Target="../drawings/vmlDrawing7.vml"/><Relationship Id="rId9" Type="http://schemas.openxmlformats.org/officeDocument/2006/relationships/ctrlProp" Target="../ctrlProps/ctrlProp34.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rgb="FFFFFFCC"/>
    <pageSetUpPr fitToPage="1"/>
  </sheetPr>
  <dimension ref="A1:F21"/>
  <sheetViews>
    <sheetView tabSelected="1" workbookViewId="0">
      <selection activeCell="C12" sqref="C12"/>
    </sheetView>
  </sheetViews>
  <sheetFormatPr baseColWidth="10" defaultColWidth="11.41015625" defaultRowHeight="12.7"/>
  <cols>
    <col min="1" max="1" width="22.703125" style="532" customWidth="1"/>
    <col min="2" max="2" width="26.5859375" style="532" customWidth="1"/>
    <col min="3" max="3" width="15.64453125" style="532" customWidth="1"/>
    <col min="4" max="4" width="0.9375" style="532" customWidth="1"/>
    <col min="5" max="5" width="15.3515625" style="532" customWidth="1"/>
    <col min="6" max="16384" width="11.41015625" style="532"/>
  </cols>
  <sheetData>
    <row r="1" spans="1:6" s="144" customFormat="1" ht="6" customHeight="1"/>
    <row r="2" spans="1:6" s="144" customFormat="1" ht="23.7" customHeight="1">
      <c r="A2" s="654" t="s">
        <v>796</v>
      </c>
      <c r="B2" s="654"/>
      <c r="C2" s="654"/>
      <c r="D2" s="654"/>
      <c r="E2" s="654"/>
    </row>
    <row r="3" spans="1:6" s="144" customFormat="1" ht="16.2" customHeight="1">
      <c r="A3" s="492" t="s">
        <v>770</v>
      </c>
      <c r="B3" s="492"/>
      <c r="C3" s="491"/>
      <c r="D3" s="491"/>
      <c r="E3" s="491"/>
    </row>
    <row r="4" spans="1:6" ht="3.75" customHeight="1">
      <c r="A4" s="530"/>
      <c r="B4" s="530"/>
      <c r="C4" s="530"/>
      <c r="D4" s="531"/>
      <c r="E4" s="531"/>
    </row>
    <row r="5" spans="1:6" ht="28.5" customHeight="1">
      <c r="A5" s="533" t="s">
        <v>221</v>
      </c>
      <c r="B5" s="533" t="s">
        <v>43</v>
      </c>
      <c r="C5" s="534" t="s">
        <v>154</v>
      </c>
      <c r="D5" s="535"/>
      <c r="E5" s="534" t="s">
        <v>246</v>
      </c>
    </row>
    <row r="6" spans="1:6" ht="36.75" customHeight="1">
      <c r="A6" s="536" t="s">
        <v>730</v>
      </c>
      <c r="B6" s="537" t="s">
        <v>729</v>
      </c>
      <c r="C6" s="538" t="e">
        <f>'Verwaltung Haus 4'!K3</f>
        <v>#DIV/0!</v>
      </c>
      <c r="D6" s="535"/>
      <c r="E6" s="538" t="e">
        <f>'Verwaltung Haus 4'!L3</f>
        <v>#DIV/0!</v>
      </c>
      <c r="F6" s="539"/>
    </row>
    <row r="7" spans="1:6" ht="5.0999999999999996" customHeight="1">
      <c r="A7" s="540"/>
      <c r="B7" s="541"/>
      <c r="C7" s="542"/>
      <c r="D7" s="535"/>
      <c r="E7" s="543"/>
      <c r="F7" s="539"/>
    </row>
    <row r="8" spans="1:6" ht="26.1" customHeight="1">
      <c r="A8" s="540"/>
      <c r="B8" s="544" t="s">
        <v>389</v>
      </c>
      <c r="C8" s="545" t="e">
        <f>SUM(C6:C6)</f>
        <v>#DIV/0!</v>
      </c>
      <c r="D8" s="535"/>
      <c r="E8" s="545" t="e">
        <f>SUM(E6:E6)</f>
        <v>#DIV/0!</v>
      </c>
    </row>
    <row r="9" spans="1:6" ht="5.0999999999999996" customHeight="1">
      <c r="A9" s="540"/>
      <c r="B9" s="546"/>
      <c r="C9" s="542"/>
      <c r="D9" s="535"/>
      <c r="E9" s="543"/>
    </row>
    <row r="10" spans="1:6" ht="27" customHeight="1">
      <c r="A10" s="540"/>
      <c r="B10" s="547" t="s">
        <v>732</v>
      </c>
      <c r="C10" s="538" t="e">
        <f>'LB Grund- Sonderreinigung'!G24</f>
        <v>#DIV/0!</v>
      </c>
      <c r="D10" s="535"/>
      <c r="E10" s="543"/>
    </row>
    <row r="11" spans="1:6" ht="5.0999999999999996" customHeight="1">
      <c r="A11" s="540"/>
      <c r="B11" s="546"/>
      <c r="C11" s="542"/>
      <c r="D11" s="535"/>
      <c r="E11" s="543"/>
    </row>
    <row r="12" spans="1:6" ht="26.1" customHeight="1">
      <c r="A12" s="540"/>
      <c r="B12" s="544" t="s">
        <v>249</v>
      </c>
      <c r="C12" s="545" t="e">
        <f>SUM(C8:C11)</f>
        <v>#DIV/0!</v>
      </c>
      <c r="D12" s="535"/>
      <c r="E12" s="543"/>
    </row>
    <row r="13" spans="1:6" ht="26.1" customHeight="1">
      <c r="A13" s="531"/>
      <c r="B13" s="548" t="s">
        <v>247</v>
      </c>
      <c r="C13" s="549" t="e">
        <f>C12*19%</f>
        <v>#DIV/0!</v>
      </c>
      <c r="D13" s="535"/>
      <c r="E13" s="550"/>
    </row>
    <row r="14" spans="1:6" ht="26.1" customHeight="1" thickBot="1">
      <c r="A14" s="531"/>
      <c r="B14" s="551" t="s">
        <v>248</v>
      </c>
      <c r="C14" s="552" t="e">
        <f>SUM(C12:C13)</f>
        <v>#DIV/0!</v>
      </c>
      <c r="D14" s="553"/>
      <c r="E14" s="554"/>
    </row>
    <row r="15" spans="1:6" ht="26.1" customHeight="1" thickTop="1"/>
    <row r="16" spans="1:6" ht="15">
      <c r="A16" s="655"/>
      <c r="B16" s="655"/>
      <c r="C16" s="655"/>
      <c r="D16" s="655"/>
      <c r="E16" s="655"/>
    </row>
    <row r="17" spans="1:5" ht="15">
      <c r="A17" s="656" t="s">
        <v>385</v>
      </c>
      <c r="B17" s="656"/>
      <c r="C17" s="656"/>
      <c r="D17" s="656"/>
      <c r="E17" s="656"/>
    </row>
    <row r="18" spans="1:5" ht="12.45" customHeight="1">
      <c r="A18" s="657" t="s">
        <v>386</v>
      </c>
      <c r="B18" s="657"/>
      <c r="C18" s="657"/>
      <c r="D18" s="657"/>
      <c r="E18" s="657"/>
    </row>
    <row r="19" spans="1:5">
      <c r="A19" s="417"/>
      <c r="B19" s="417"/>
      <c r="C19" s="418"/>
      <c r="D19" s="417"/>
    </row>
    <row r="20" spans="1:5" ht="15">
      <c r="A20" s="653" t="s">
        <v>387</v>
      </c>
      <c r="B20" s="653"/>
      <c r="C20" s="653"/>
      <c r="D20" s="653"/>
      <c r="E20" s="653"/>
    </row>
    <row r="21" spans="1:5" ht="15">
      <c r="A21" s="653" t="s">
        <v>388</v>
      </c>
      <c r="B21" s="653"/>
      <c r="C21" s="653"/>
      <c r="D21" s="653"/>
      <c r="E21" s="653"/>
    </row>
  </sheetData>
  <sheetProtection algorithmName="SHA-512" hashValue="Xmqo0FBSLx3APz1aT1RfZ6b/Y/1YgT/KtblYGnT0rNnpkHq4L4wgMQaV/z7HEnW6lFKnPPg+3D7anvbAiHRfOA==" saltValue="wkwIm0CVwu+h+JtAy/l39Q==" spinCount="100000" sheet="1" objects="1" scenarios="1"/>
  <mergeCells count="6">
    <mergeCell ref="A21:E21"/>
    <mergeCell ref="A2:E2"/>
    <mergeCell ref="A16:E16"/>
    <mergeCell ref="A17:E17"/>
    <mergeCell ref="A18:E18"/>
    <mergeCell ref="A20:E20"/>
  </mergeCells>
  <phoneticPr fontId="11" type="noConversion"/>
  <pageMargins left="0.70866141732283472" right="0.70866141732283472" top="0.78740157480314965" bottom="0.78740157480314965" header="0.31496062992125984" footer="0.31496062992125984"/>
  <pageSetup paperSize="9" orientation="landscape" r:id="rId1"/>
  <headerFooter>
    <oddHeader xml:space="preserve">&amp;L&amp;"Arial,Standard"&amp;8&amp;F
&amp;C&amp;"Arial,Standard"&amp;8&amp;A&amp;R&amp;G </oddHeader>
    <oddFooter xml:space="preserve">&amp;C&amp;"Arial,Standard"&amp;8Seite &amp;P von &amp;N Seiten&amp;R&amp;"Arial,Standard"&amp;8copyright by: SV </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79">
    <tabColor rgb="FFFFFFCC"/>
    <pageSetUpPr fitToPage="1"/>
  </sheetPr>
  <dimension ref="A1:H21"/>
  <sheetViews>
    <sheetView workbookViewId="0">
      <selection activeCell="E13" sqref="E13"/>
    </sheetView>
  </sheetViews>
  <sheetFormatPr baseColWidth="10" defaultColWidth="11.41015625" defaultRowHeight="10.35"/>
  <cols>
    <col min="1" max="1" width="48" style="5" customWidth="1"/>
    <col min="2" max="2" width="59.234375" style="5" customWidth="1"/>
    <col min="3" max="3" width="5.5859375" style="5" customWidth="1"/>
    <col min="4" max="4" width="7.5859375" style="5" customWidth="1"/>
    <col min="5" max="5" width="11.29296875" style="5" customWidth="1"/>
    <col min="6" max="6" width="7.5859375" style="5" customWidth="1"/>
    <col min="7" max="7" width="6.5859375" style="5" customWidth="1"/>
    <col min="8" max="8" width="0.703125" style="5" customWidth="1"/>
    <col min="9" max="16384" width="11.41015625" style="5"/>
  </cols>
  <sheetData>
    <row r="1" spans="1:8" ht="14.7" customHeight="1">
      <c r="A1" s="493" t="s">
        <v>260</v>
      </c>
      <c r="B1" s="494"/>
      <c r="C1" s="495" t="s">
        <v>103</v>
      </c>
      <c r="D1" s="43" t="s">
        <v>242</v>
      </c>
      <c r="E1" s="43" t="s">
        <v>243</v>
      </c>
      <c r="F1" s="43" t="s">
        <v>244</v>
      </c>
      <c r="G1" s="53"/>
      <c r="H1" s="135"/>
    </row>
    <row r="2" spans="1:8" ht="14.7" customHeight="1">
      <c r="A2" s="64"/>
      <c r="B2" s="101"/>
      <c r="C2" s="82"/>
      <c r="D2" s="44">
        <f>$A$3</f>
        <v>2.5</v>
      </c>
      <c r="E2" s="45" t="s">
        <v>92</v>
      </c>
      <c r="F2" s="45"/>
      <c r="G2" s="45"/>
      <c r="H2" s="83"/>
    </row>
    <row r="3" spans="1:8" ht="14.7" customHeight="1">
      <c r="A3" s="65">
        <v>2.5</v>
      </c>
      <c r="B3" s="101"/>
      <c r="C3" s="1041" t="e">
        <f>$A$3/((G19*24)/D6)</f>
        <v>#DIV/0!</v>
      </c>
      <c r="D3" s="1042"/>
      <c r="E3" s="46" t="s">
        <v>93</v>
      </c>
      <c r="F3" s="45"/>
      <c r="G3" s="45"/>
      <c r="H3" s="83"/>
    </row>
    <row r="4" spans="1:8" ht="14.7" customHeight="1">
      <c r="A4" s="64"/>
      <c r="B4" s="101"/>
      <c r="C4" s="1041">
        <v>0</v>
      </c>
      <c r="D4" s="1042"/>
      <c r="E4" s="46" t="s">
        <v>161</v>
      </c>
      <c r="F4" s="45"/>
      <c r="G4" s="45"/>
      <c r="H4" s="83"/>
    </row>
    <row r="5" spans="1:8" ht="14.7" customHeight="1">
      <c r="A5" s="64"/>
      <c r="B5" s="101"/>
      <c r="C5" s="1041">
        <v>0</v>
      </c>
      <c r="D5" s="1042"/>
      <c r="E5" s="46" t="s">
        <v>100</v>
      </c>
      <c r="F5" s="45"/>
      <c r="G5" s="45"/>
      <c r="H5" s="83"/>
    </row>
    <row r="6" spans="1:8" ht="14.7" customHeight="1">
      <c r="A6" s="66"/>
      <c r="B6" s="133"/>
      <c r="C6" s="68"/>
      <c r="D6" s="47">
        <f>D13</f>
        <v>250</v>
      </c>
      <c r="E6" s="45" t="s">
        <v>94</v>
      </c>
      <c r="F6" s="51"/>
      <c r="G6" s="55"/>
      <c r="H6" s="83"/>
    </row>
    <row r="7" spans="1:8" s="50" customFormat="1" ht="22.2" customHeight="1">
      <c r="A7" s="68"/>
      <c r="B7" s="102"/>
      <c r="C7" s="1039"/>
      <c r="D7" s="1040"/>
      <c r="E7" s="52"/>
      <c r="F7" s="45"/>
      <c r="G7" s="45"/>
      <c r="H7" s="83"/>
    </row>
    <row r="8" spans="1:8" s="50" customFormat="1" ht="13.5" customHeight="1">
      <c r="A8" s="69"/>
      <c r="B8" s="103"/>
      <c r="C8" s="1039"/>
      <c r="D8" s="1040"/>
      <c r="E8" s="52"/>
      <c r="F8" s="45"/>
      <c r="G8" s="45"/>
      <c r="H8" s="83"/>
    </row>
    <row r="9" spans="1:8" s="50" customFormat="1" ht="13.5" customHeight="1" thickBot="1">
      <c r="A9" s="69"/>
      <c r="B9" s="102"/>
      <c r="C9" s="1039"/>
      <c r="D9" s="1040"/>
      <c r="E9" s="52"/>
      <c r="F9" s="45"/>
      <c r="G9" s="45"/>
      <c r="H9" s="83"/>
    </row>
    <row r="10" spans="1:8" s="50" customFormat="1" ht="13.5" customHeight="1">
      <c r="A10" s="95"/>
      <c r="B10" s="97"/>
      <c r="C10" s="95"/>
      <c r="D10" s="96"/>
      <c r="E10" s="143" t="s">
        <v>95</v>
      </c>
      <c r="F10" s="96"/>
      <c r="G10" s="96"/>
      <c r="H10" s="83"/>
    </row>
    <row r="11" spans="1:8" s="50" customFormat="1" ht="20.7">
      <c r="A11" s="74"/>
      <c r="B11" s="74"/>
      <c r="C11" s="84"/>
      <c r="D11" s="496" t="s">
        <v>104</v>
      </c>
      <c r="E11" s="142" t="s">
        <v>197</v>
      </c>
      <c r="F11" s="98" t="s">
        <v>96</v>
      </c>
      <c r="G11" s="36" t="s">
        <v>97</v>
      </c>
      <c r="H11" s="85"/>
    </row>
    <row r="12" spans="1:8" s="50" customFormat="1" ht="13.5" customHeight="1">
      <c r="A12" s="497" t="s">
        <v>214</v>
      </c>
      <c r="B12" s="498" t="s">
        <v>253</v>
      </c>
      <c r="C12" s="84"/>
      <c r="D12" s="87" t="s">
        <v>98</v>
      </c>
      <c r="E12" s="499" t="s">
        <v>195</v>
      </c>
      <c r="F12" s="89" t="s">
        <v>198</v>
      </c>
      <c r="G12" s="90" t="s">
        <v>198</v>
      </c>
      <c r="H12" s="85"/>
    </row>
    <row r="13" spans="1:8" s="50" customFormat="1" ht="13.5" customHeight="1">
      <c r="A13" s="416" t="s">
        <v>364</v>
      </c>
      <c r="B13" s="416" t="s">
        <v>365</v>
      </c>
      <c r="C13" s="73">
        <v>5</v>
      </c>
      <c r="D13" s="500">
        <v>250</v>
      </c>
      <c r="E13" s="501"/>
      <c r="F13" s="502" t="e">
        <f>$A$3/E13/24</f>
        <v>#DIV/0!</v>
      </c>
      <c r="G13" s="503" t="e">
        <f>D13*F13</f>
        <v>#DIV/0!</v>
      </c>
      <c r="H13" s="85"/>
    </row>
    <row r="14" spans="1:8" s="50" customFormat="1" ht="13.5" customHeight="1">
      <c r="A14" s="416" t="s">
        <v>216</v>
      </c>
      <c r="B14" s="416" t="s">
        <v>366</v>
      </c>
      <c r="C14" s="73" t="s">
        <v>73</v>
      </c>
      <c r="D14" s="500">
        <v>12</v>
      </c>
      <c r="E14" s="501"/>
      <c r="F14" s="502" t="e">
        <f>$A$3/E14/24</f>
        <v>#DIV/0!</v>
      </c>
      <c r="G14" s="503" t="e">
        <f>D14*F14</f>
        <v>#DIV/0!</v>
      </c>
      <c r="H14" s="85"/>
    </row>
    <row r="15" spans="1:8" ht="13.5" customHeight="1">
      <c r="A15" s="504" t="s">
        <v>199</v>
      </c>
      <c r="B15" s="505"/>
      <c r="C15" s="148"/>
      <c r="D15" s="138"/>
      <c r="E15" s="138"/>
      <c r="F15" s="138"/>
      <c r="G15" s="506"/>
      <c r="H15" s="85"/>
    </row>
    <row r="16" spans="1:8" ht="13.5" customHeight="1">
      <c r="A16" s="416" t="s">
        <v>663</v>
      </c>
      <c r="B16" s="416" t="s">
        <v>302</v>
      </c>
      <c r="C16" s="73">
        <v>5</v>
      </c>
      <c r="D16" s="500">
        <v>250</v>
      </c>
      <c r="E16" s="501"/>
      <c r="F16" s="502" t="e">
        <f>$A$3/E16/24</f>
        <v>#DIV/0!</v>
      </c>
      <c r="G16" s="503" t="e">
        <f>D16*F16</f>
        <v>#DIV/0!</v>
      </c>
      <c r="H16" s="85"/>
    </row>
    <row r="17" spans="1:8" ht="13.5" customHeight="1">
      <c r="A17" s="416" t="s">
        <v>664</v>
      </c>
      <c r="B17" s="416" t="s">
        <v>302</v>
      </c>
      <c r="C17" s="73">
        <v>5</v>
      </c>
      <c r="D17" s="500">
        <v>250</v>
      </c>
      <c r="E17" s="501"/>
      <c r="F17" s="502" t="e">
        <f>$A$3/E17/24</f>
        <v>#DIV/0!</v>
      </c>
      <c r="G17" s="503" t="e">
        <f>D17*F17</f>
        <v>#DIV/0!</v>
      </c>
      <c r="H17" s="85"/>
    </row>
    <row r="18" spans="1:8" ht="13.5" customHeight="1">
      <c r="A18" s="416" t="s">
        <v>662</v>
      </c>
      <c r="B18" s="416" t="s">
        <v>735</v>
      </c>
      <c r="C18" s="73" t="s">
        <v>73</v>
      </c>
      <c r="D18" s="500">
        <v>12</v>
      </c>
      <c r="E18" s="501"/>
      <c r="F18" s="502" t="e">
        <f>$A$3/E18/24</f>
        <v>#DIV/0!</v>
      </c>
      <c r="G18" s="503" t="e">
        <f>D18*F18</f>
        <v>#DIV/0!</v>
      </c>
      <c r="H18" s="85"/>
    </row>
    <row r="19" spans="1:8">
      <c r="A19" s="71"/>
      <c r="E19" s="150"/>
      <c r="F19" s="146" t="s">
        <v>218</v>
      </c>
      <c r="G19" s="475" t="e">
        <f>SUM(G13:G18)</f>
        <v>#DIV/0!</v>
      </c>
      <c r="H19" s="85"/>
    </row>
    <row r="20" spans="1:8">
      <c r="E20" s="150"/>
      <c r="F20" s="146" t="s">
        <v>733</v>
      </c>
      <c r="G20" s="475">
        <v>0</v>
      </c>
      <c r="H20" s="85"/>
    </row>
    <row r="21" spans="1:8" ht="11.7">
      <c r="A21" s="513" t="s">
        <v>650</v>
      </c>
      <c r="B21" s="514"/>
      <c r="C21" s="512"/>
      <c r="D21" s="512"/>
      <c r="E21" s="150"/>
      <c r="F21" s="146" t="s">
        <v>734</v>
      </c>
      <c r="G21" s="475">
        <v>0</v>
      </c>
      <c r="H21" s="94"/>
    </row>
  </sheetData>
  <sheetProtection algorithmName="SHA-512" hashValue="Vc8W/ZPx4lI5VysOZJLGGozCQHVb41XQB0noFhO0JnrRbyKzQTi8wUfP2EhW06btRpUvYXmRGlkcr918MDmKTA==" saltValue="P+9ajsbYH6GySlUwApSxlQ==" spinCount="100000" sheet="1" objects="1" scenarios="1"/>
  <mergeCells count="6">
    <mergeCell ref="C9:D9"/>
    <mergeCell ref="C3:D3"/>
    <mergeCell ref="C5:D5"/>
    <mergeCell ref="C4:D4"/>
    <mergeCell ref="C7:D7"/>
    <mergeCell ref="C8:D8"/>
  </mergeCells>
  <pageMargins left="0.70866141732283472" right="0.70866141732283472" top="0.78740157480314965" bottom="0.78740157480314965" header="0.31496062992125984" footer="0.31496062992125984"/>
  <pageSetup paperSize="9" scale="52" orientation="landscape" r:id="rId1"/>
  <headerFooter>
    <oddHeader xml:space="preserve">&amp;L&amp;"Arial,Standard"&amp;8&amp;F
&amp;C&amp;"Arial,Standard"&amp;8&amp;A&amp;R&amp;G </oddHeader>
    <oddFooter xml:space="preserve">&amp;C&amp;"Arial,Standard"&amp;8Seite &amp;P von &amp;N Seiten&amp;R&amp;"Arial,Standard"&amp;8copyright by: SV </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4">
    <tabColor rgb="FFFFFFCC"/>
    <pageSetUpPr fitToPage="1"/>
  </sheetPr>
  <dimension ref="A1:H33"/>
  <sheetViews>
    <sheetView workbookViewId="0">
      <selection activeCell="H1" sqref="H1"/>
    </sheetView>
  </sheetViews>
  <sheetFormatPr baseColWidth="10" defaultColWidth="11.41015625" defaultRowHeight="10.35"/>
  <cols>
    <col min="1" max="1" width="71.52734375" style="5" customWidth="1"/>
    <col min="2" max="2" width="60.8203125" style="5" customWidth="1"/>
    <col min="3" max="3" width="5.5859375" style="5" customWidth="1"/>
    <col min="4" max="4" width="7.5859375" style="5" customWidth="1"/>
    <col min="5" max="5" width="11.29296875" style="5" customWidth="1"/>
    <col min="6" max="6" width="7.5859375" style="5" customWidth="1"/>
    <col min="7" max="7" width="10.1171875" style="5" customWidth="1"/>
    <col min="8" max="8" width="0.703125" style="5" customWidth="1"/>
    <col min="9" max="16384" width="11.41015625" style="5"/>
  </cols>
  <sheetData>
    <row r="1" spans="1:8" ht="14.85" customHeight="1">
      <c r="A1" s="67" t="s">
        <v>705</v>
      </c>
      <c r="B1" s="104"/>
      <c r="C1" s="80" t="s">
        <v>103</v>
      </c>
      <c r="D1" s="43" t="s">
        <v>596</v>
      </c>
      <c r="E1" s="43" t="s">
        <v>597</v>
      </c>
      <c r="F1" s="43" t="s">
        <v>598</v>
      </c>
      <c r="G1" s="53"/>
      <c r="H1" s="81"/>
    </row>
    <row r="2" spans="1:8" ht="14.85" customHeight="1">
      <c r="A2" s="64"/>
      <c r="B2" s="101"/>
      <c r="C2" s="82"/>
      <c r="D2" s="44">
        <f>$A$3</f>
        <v>20</v>
      </c>
      <c r="E2" s="45" t="s">
        <v>92</v>
      </c>
      <c r="F2" s="45"/>
      <c r="G2" s="45"/>
      <c r="H2" s="83"/>
    </row>
    <row r="3" spans="1:8" ht="14.85" customHeight="1">
      <c r="A3" s="65">
        <v>20</v>
      </c>
      <c r="B3" s="101"/>
      <c r="C3" s="1041" t="e">
        <f>$A$3 / ((G28*24) /D$6)</f>
        <v>#DIV/0!</v>
      </c>
      <c r="D3" s="1042"/>
      <c r="E3" s="46" t="s">
        <v>93</v>
      </c>
      <c r="F3" s="45"/>
      <c r="G3" s="45"/>
      <c r="H3" s="83"/>
    </row>
    <row r="4" spans="1:8" ht="14.85" customHeight="1">
      <c r="A4" s="65"/>
      <c r="B4" s="101"/>
      <c r="C4" s="1041">
        <v>0</v>
      </c>
      <c r="D4" s="1042"/>
      <c r="E4" s="46"/>
      <c r="F4" s="45"/>
      <c r="G4" s="45"/>
      <c r="H4" s="83"/>
    </row>
    <row r="5" spans="1:8" ht="14.85" customHeight="1">
      <c r="A5" s="65"/>
      <c r="B5" s="101"/>
      <c r="C5" s="1041">
        <v>0</v>
      </c>
      <c r="D5" s="1042"/>
      <c r="E5" s="46"/>
      <c r="F5" s="45"/>
      <c r="G5" s="45"/>
      <c r="H5" s="83"/>
    </row>
    <row r="6" spans="1:8" ht="14.85" customHeight="1">
      <c r="A6" s="478"/>
      <c r="B6" s="479"/>
      <c r="C6" s="68"/>
      <c r="D6" s="47">
        <f>D13</f>
        <v>130</v>
      </c>
      <c r="E6" s="45" t="s">
        <v>94</v>
      </c>
      <c r="F6" s="51"/>
      <c r="G6" s="55"/>
      <c r="H6" s="83"/>
    </row>
    <row r="7" spans="1:8" ht="14.85" customHeight="1">
      <c r="A7" s="68"/>
      <c r="B7" s="102"/>
      <c r="C7" s="1039"/>
      <c r="D7" s="1040"/>
      <c r="E7" s="52"/>
      <c r="F7" s="45"/>
      <c r="G7" s="45"/>
      <c r="H7" s="83"/>
    </row>
    <row r="8" spans="1:8" ht="14.85" customHeight="1">
      <c r="A8" s="69"/>
      <c r="B8" s="103"/>
      <c r="C8" s="1039"/>
      <c r="D8" s="1040"/>
      <c r="E8" s="52"/>
      <c r="F8" s="45"/>
      <c r="G8" s="45"/>
      <c r="H8" s="83"/>
    </row>
    <row r="9" spans="1:8" ht="14.85" customHeight="1" thickBot="1">
      <c r="A9" s="69"/>
      <c r="B9" s="102"/>
      <c r="C9" s="1039"/>
      <c r="D9" s="1040"/>
      <c r="E9" s="52"/>
      <c r="F9" s="45"/>
      <c r="G9" s="45"/>
      <c r="H9" s="83"/>
    </row>
    <row r="10" spans="1:8" ht="14.7" customHeight="1">
      <c r="A10" s="95"/>
      <c r="B10" s="97"/>
      <c r="C10" s="95"/>
      <c r="D10" s="96"/>
      <c r="E10" s="143" t="s">
        <v>95</v>
      </c>
      <c r="F10" s="96"/>
      <c r="G10" s="96"/>
      <c r="H10" s="83"/>
    </row>
    <row r="11" spans="1:8" s="50" customFormat="1" ht="22" customHeight="1">
      <c r="A11" s="74"/>
      <c r="B11" s="74"/>
      <c r="C11" s="84"/>
      <c r="D11" s="105" t="s">
        <v>104</v>
      </c>
      <c r="E11" s="142" t="s">
        <v>197</v>
      </c>
      <c r="F11" s="98" t="s">
        <v>96</v>
      </c>
      <c r="G11" s="36" t="s">
        <v>97</v>
      </c>
      <c r="H11" s="85"/>
    </row>
    <row r="12" spans="1:8" s="50" customFormat="1" ht="13.5" customHeight="1">
      <c r="A12" s="67" t="s">
        <v>214</v>
      </c>
      <c r="B12" s="86" t="s">
        <v>235</v>
      </c>
      <c r="C12" s="84"/>
      <c r="D12" s="87" t="s">
        <v>98</v>
      </c>
      <c r="E12" s="88" t="s">
        <v>195</v>
      </c>
      <c r="F12" s="89" t="s">
        <v>198</v>
      </c>
      <c r="G12" s="90" t="s">
        <v>198</v>
      </c>
      <c r="H12" s="85"/>
    </row>
    <row r="13" spans="1:8" s="50" customFormat="1" ht="13.5" customHeight="1">
      <c r="A13" s="72" t="s">
        <v>236</v>
      </c>
      <c r="B13" s="72" t="s">
        <v>610</v>
      </c>
      <c r="C13" s="73">
        <v>2.5</v>
      </c>
      <c r="D13" s="61">
        <f>VLOOKUP(C13,Steuerung!$A$2:$D$18,2,FALSE)</f>
        <v>130</v>
      </c>
      <c r="E13" s="48"/>
      <c r="F13" s="49" t="e">
        <f>$A$3/E13/24</f>
        <v>#DIV/0!</v>
      </c>
      <c r="G13" s="54" t="e">
        <f>D13*F13</f>
        <v>#DIV/0!</v>
      </c>
      <c r="H13" s="85"/>
    </row>
    <row r="14" spans="1:8" s="50" customFormat="1" ht="13.5" customHeight="1">
      <c r="A14" s="72" t="s">
        <v>215</v>
      </c>
      <c r="B14" s="72" t="s">
        <v>609</v>
      </c>
      <c r="C14" s="73" t="s">
        <v>73</v>
      </c>
      <c r="D14" s="61">
        <f>VLOOKUP(C14,Steuerung!$A$2:$D$18,2,FALSE)</f>
        <v>12</v>
      </c>
      <c r="E14" s="48"/>
      <c r="F14" s="49" t="e">
        <f>$A$3/E14/24</f>
        <v>#DIV/0!</v>
      </c>
      <c r="G14" s="54" t="e">
        <f>D14*F14</f>
        <v>#DIV/0!</v>
      </c>
      <c r="H14" s="85"/>
    </row>
    <row r="15" spans="1:8" s="50" customFormat="1" ht="13.5" customHeight="1">
      <c r="A15" s="134" t="s">
        <v>199</v>
      </c>
      <c r="B15" s="91"/>
      <c r="C15" s="148"/>
      <c r="D15" s="138"/>
      <c r="E15" s="138"/>
      <c r="F15" s="138"/>
      <c r="G15" s="151"/>
      <c r="H15" s="85"/>
    </row>
    <row r="16" spans="1:8" s="50" customFormat="1" ht="13.5" customHeight="1">
      <c r="A16" s="509" t="s">
        <v>599</v>
      </c>
      <c r="B16" s="508" t="s">
        <v>666</v>
      </c>
      <c r="C16" s="73">
        <v>2.5</v>
      </c>
      <c r="D16" s="61">
        <f>VLOOKUP(C16,Steuerung!$A$2:$D$18,2,FALSE)</f>
        <v>130</v>
      </c>
      <c r="E16" s="48"/>
      <c r="F16" s="49" t="e">
        <f t="shared" ref="F16" si="0">$A$3/E16/24</f>
        <v>#DIV/0!</v>
      </c>
      <c r="G16" s="54" t="e">
        <f t="shared" ref="G16" si="1">D16*F16</f>
        <v>#DIV/0!</v>
      </c>
      <c r="H16" s="85"/>
    </row>
    <row r="17" spans="1:8" s="50" customFormat="1" ht="13.5" customHeight="1">
      <c r="A17" s="509" t="s">
        <v>599</v>
      </c>
      <c r="B17" s="508" t="s">
        <v>600</v>
      </c>
      <c r="C17" s="73" t="s">
        <v>73</v>
      </c>
      <c r="D17" s="61">
        <f>VLOOKUP(C17,Steuerung!$A$2:$D$18,2,FALSE)</f>
        <v>12</v>
      </c>
      <c r="E17" s="48"/>
      <c r="F17" s="49" t="e">
        <f t="shared" ref="F17" si="2">$A$3/E17/24</f>
        <v>#DIV/0!</v>
      </c>
      <c r="G17" s="54" t="e">
        <f t="shared" ref="G17" si="3">D17*F17</f>
        <v>#DIV/0!</v>
      </c>
      <c r="H17" s="85"/>
    </row>
    <row r="18" spans="1:8" ht="13.5" customHeight="1">
      <c r="A18" s="416" t="s">
        <v>737</v>
      </c>
      <c r="B18" s="416" t="s">
        <v>231</v>
      </c>
      <c r="C18" s="73">
        <v>2.5</v>
      </c>
      <c r="D18" s="61">
        <f>VLOOKUP(C18,Steuerung!$A$2:$D$18,2,FALSE)</f>
        <v>130</v>
      </c>
      <c r="E18" s="48"/>
      <c r="F18" s="49" t="e">
        <f>$A$3/E18/24</f>
        <v>#DIV/0!</v>
      </c>
      <c r="G18" s="54" t="e">
        <f>D18*F18</f>
        <v>#DIV/0!</v>
      </c>
      <c r="H18" s="85"/>
    </row>
    <row r="19" spans="1:8" ht="13.5" customHeight="1">
      <c r="A19" s="416" t="s">
        <v>738</v>
      </c>
      <c r="B19" s="416" t="s">
        <v>603</v>
      </c>
      <c r="C19" s="73" t="s">
        <v>73</v>
      </c>
      <c r="D19" s="61">
        <f>VLOOKUP(C19,Steuerung!$A$2:$D$18,2,FALSE)</f>
        <v>12</v>
      </c>
      <c r="E19" s="48"/>
      <c r="F19" s="49" t="e">
        <f>$A$3/E19/24</f>
        <v>#DIV/0!</v>
      </c>
      <c r="G19" s="54" t="e">
        <f>D19*F19</f>
        <v>#DIV/0!</v>
      </c>
      <c r="H19" s="85"/>
    </row>
    <row r="20" spans="1:8" ht="13.5" customHeight="1">
      <c r="A20" s="416" t="s">
        <v>675</v>
      </c>
      <c r="B20" s="416" t="s">
        <v>603</v>
      </c>
      <c r="C20" s="73">
        <v>1</v>
      </c>
      <c r="D20" s="61">
        <f>VLOOKUP(C20,Steuerung!$A$2:$D$18,2,FALSE)</f>
        <v>52</v>
      </c>
      <c r="E20" s="48"/>
      <c r="F20" s="49" t="e">
        <f>$A$3/E20/24</f>
        <v>#DIV/0!</v>
      </c>
      <c r="G20" s="54" t="e">
        <f>D20*F20</f>
        <v>#DIV/0!</v>
      </c>
      <c r="H20" s="85"/>
    </row>
    <row r="21" spans="1:8" s="50" customFormat="1" ht="13.5" customHeight="1">
      <c r="A21" s="416" t="s">
        <v>607</v>
      </c>
      <c r="B21" s="416" t="s">
        <v>606</v>
      </c>
      <c r="C21" s="73">
        <v>1</v>
      </c>
      <c r="D21" s="61">
        <f>VLOOKUP(C21,Steuerung!$A$2:$D$18,2,FALSE)</f>
        <v>52</v>
      </c>
      <c r="E21" s="48"/>
      <c r="F21" s="49" t="e">
        <f>$A$3/E21/24</f>
        <v>#DIV/0!</v>
      </c>
      <c r="G21" s="54" t="e">
        <f>D21*F21</f>
        <v>#DIV/0!</v>
      </c>
      <c r="H21" s="85"/>
    </row>
    <row r="22" spans="1:8" s="50" customFormat="1" ht="13.5" customHeight="1">
      <c r="A22" s="416" t="s">
        <v>608</v>
      </c>
      <c r="B22" s="416" t="s">
        <v>603</v>
      </c>
      <c r="C22" s="73" t="s">
        <v>73</v>
      </c>
      <c r="D22" s="61">
        <f>VLOOKUP(C22,Steuerung!$A$2:$D$18,2,FALSE)</f>
        <v>12</v>
      </c>
      <c r="E22" s="48"/>
      <c r="F22" s="49" t="e">
        <f t="shared" ref="F22" si="4">$A$3/E22/24</f>
        <v>#DIV/0!</v>
      </c>
      <c r="G22" s="54" t="e">
        <f t="shared" ref="G22" si="5">D22*F22</f>
        <v>#DIV/0!</v>
      </c>
      <c r="H22" s="85"/>
    </row>
    <row r="23" spans="1:8" s="50" customFormat="1" ht="13.5" customHeight="1">
      <c r="A23" s="416" t="s">
        <v>601</v>
      </c>
      <c r="B23" s="416" t="s">
        <v>669</v>
      </c>
      <c r="C23" s="73">
        <v>1</v>
      </c>
      <c r="D23" s="61">
        <f>VLOOKUP(C23,Steuerung!$A$2:$D$18,2,FALSE)</f>
        <v>52</v>
      </c>
      <c r="E23" s="48"/>
      <c r="F23" s="49" t="e">
        <f>$A$3/E23/24</f>
        <v>#DIV/0!</v>
      </c>
      <c r="G23" s="54" t="e">
        <f>D23*F23</f>
        <v>#DIV/0!</v>
      </c>
      <c r="H23" s="83"/>
    </row>
    <row r="24" spans="1:8" s="50" customFormat="1" ht="13.5" customHeight="1">
      <c r="A24" s="416" t="s">
        <v>601</v>
      </c>
      <c r="B24" s="416" t="s">
        <v>670</v>
      </c>
      <c r="C24" s="73" t="s">
        <v>73</v>
      </c>
      <c r="D24" s="61">
        <f>VLOOKUP(C24,Steuerung!$A$2:$D$18,2,FALSE)</f>
        <v>12</v>
      </c>
      <c r="E24" s="48"/>
      <c r="F24" s="49" t="e">
        <f>$A$3/E24/24</f>
        <v>#DIV/0!</v>
      </c>
      <c r="G24" s="54" t="e">
        <f>D24*F24</f>
        <v>#DIV/0!</v>
      </c>
      <c r="H24" s="83"/>
    </row>
    <row r="25" spans="1:8" ht="13.5" customHeight="1">
      <c r="A25" s="416" t="s">
        <v>200</v>
      </c>
      <c r="B25" s="416" t="s">
        <v>262</v>
      </c>
      <c r="C25" s="73" t="s">
        <v>73</v>
      </c>
      <c r="D25" s="61">
        <f>VLOOKUP(C25,Steuerung!$A$2:$D$18,2,FALSE)</f>
        <v>12</v>
      </c>
      <c r="E25" s="48"/>
      <c r="F25" s="49" t="e">
        <f>$A$3/E25/24</f>
        <v>#DIV/0!</v>
      </c>
      <c r="G25" s="54" t="e">
        <f>D25*F25</f>
        <v>#DIV/0!</v>
      </c>
      <c r="H25" s="106"/>
    </row>
    <row r="26" spans="1:8" s="50" customFormat="1" ht="13.5" customHeight="1">
      <c r="A26" s="508" t="s">
        <v>263</v>
      </c>
      <c r="B26" s="508" t="s">
        <v>604</v>
      </c>
      <c r="C26" s="73" t="s">
        <v>73</v>
      </c>
      <c r="D26" s="61">
        <f>VLOOKUP(C26,Steuerung!$A$2:$D$18,2,FALSE)</f>
        <v>12</v>
      </c>
      <c r="E26" s="48"/>
      <c r="F26" s="49" t="e">
        <f>$A$3/E26/24</f>
        <v>#DIV/0!</v>
      </c>
      <c r="G26" s="54" t="e">
        <f>D26*F26</f>
        <v>#DIV/0!</v>
      </c>
      <c r="H26" s="85"/>
    </row>
    <row r="27" spans="1:8" s="50" customFormat="1" ht="13.5" customHeight="1">
      <c r="A27" s="508" t="s">
        <v>213</v>
      </c>
      <c r="B27" s="508" t="s">
        <v>604</v>
      </c>
      <c r="C27" s="73" t="s">
        <v>69</v>
      </c>
      <c r="D27" s="61">
        <f>VLOOKUP(C27,Steuerung!$A$2:$D$18,2,FALSE)</f>
        <v>4</v>
      </c>
      <c r="E27" s="48"/>
      <c r="F27" s="49" t="e">
        <f>$A$3/E27/24</f>
        <v>#DIV/0!</v>
      </c>
      <c r="G27" s="54" t="e">
        <f>D27*F27</f>
        <v>#DIV/0!</v>
      </c>
      <c r="H27" s="85"/>
    </row>
    <row r="28" spans="1:8" ht="13.5" customHeight="1">
      <c r="A28" s="1043" t="s">
        <v>665</v>
      </c>
      <c r="B28" s="1043"/>
      <c r="C28" s="483"/>
      <c r="D28" s="484"/>
      <c r="E28" s="149"/>
      <c r="F28" s="146" t="s">
        <v>218</v>
      </c>
      <c r="G28" s="475" t="e">
        <f>SUM(G13:G27)</f>
        <v>#DIV/0!</v>
      </c>
      <c r="H28" s="85"/>
    </row>
    <row r="29" spans="1:8" ht="13.5" customHeight="1">
      <c r="A29" s="1044"/>
      <c r="B29" s="1044"/>
      <c r="C29" s="436"/>
      <c r="D29" s="436"/>
      <c r="E29" s="149"/>
      <c r="F29" s="146" t="s">
        <v>219</v>
      </c>
      <c r="G29" s="147">
        <v>0</v>
      </c>
      <c r="H29" s="85"/>
    </row>
    <row r="30" spans="1:8" ht="13.5" customHeight="1">
      <c r="A30" s="1044"/>
      <c r="B30" s="1044"/>
      <c r="C30" s="436"/>
      <c r="D30" s="436"/>
      <c r="E30" s="149"/>
      <c r="F30" s="146" t="s">
        <v>217</v>
      </c>
      <c r="G30" s="147">
        <v>0</v>
      </c>
      <c r="H30" s="94"/>
    </row>
    <row r="31" spans="1:8" ht="13.5" customHeight="1">
      <c r="A31" s="513" t="s">
        <v>650</v>
      </c>
      <c r="B31" s="518"/>
      <c r="C31" s="512"/>
      <c r="D31" s="512"/>
    </row>
    <row r="32" spans="1:8" ht="13.5" customHeight="1"/>
    <row r="33" ht="13.5" customHeight="1"/>
  </sheetData>
  <sheetProtection algorithmName="SHA-512" hashValue="qDaJRJjOn8efRFhuP07NIWfzay6zZoSq6Nd4ZzTXA9+5CFlprFPElkQcwpjqCXhAG7ZZCeDmfL5sBWwdowTITw==" saltValue="Uj/DPNdW+CI25HST5rrg6g==" spinCount="100000" sheet="1" objects="1" scenarios="1"/>
  <mergeCells count="7">
    <mergeCell ref="A28:B30"/>
    <mergeCell ref="C9:D9"/>
    <mergeCell ref="C3:D3"/>
    <mergeCell ref="C4:D4"/>
    <mergeCell ref="C5:D5"/>
    <mergeCell ref="C7:D7"/>
    <mergeCell ref="C8:D8"/>
  </mergeCells>
  <phoneticPr fontId="11" type="noConversion"/>
  <pageMargins left="0.70866141732283472" right="0.70866141732283472" top="0.78740157480314965" bottom="0.78740157480314965" header="0.31496062992125984" footer="0.31496062992125984"/>
  <pageSetup paperSize="8" scale="64" orientation="landscape" r:id="rId1"/>
  <headerFooter>
    <oddHeader xml:space="preserve">&amp;L&amp;"Arial,Standard"&amp;8&amp;F
&amp;C&amp;"Arial,Standard"&amp;8&amp;A&amp;R&amp;G </oddHeader>
    <oddFooter xml:space="preserve">&amp;C&amp;"Arial,Standard"&amp;8Seite &amp;P von &amp;N Seiten&amp;R&amp;"Arial,Standard"&amp;8copyright by: SV </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01190-C58B-4737-85EF-5266EE4FBE30}">
  <sheetPr codeName="Tabelle19">
    <tabColor rgb="FFFFFFCC"/>
    <pageSetUpPr fitToPage="1"/>
  </sheetPr>
  <dimension ref="A1:H32"/>
  <sheetViews>
    <sheetView workbookViewId="0">
      <selection activeCell="H1" sqref="H1"/>
    </sheetView>
  </sheetViews>
  <sheetFormatPr baseColWidth="10" defaultColWidth="11.41015625" defaultRowHeight="10.35"/>
  <cols>
    <col min="1" max="1" width="64.41015625" style="5" customWidth="1"/>
    <col min="2" max="2" width="54.1171875" style="5" customWidth="1"/>
    <col min="3" max="3" width="4.76171875" style="5" customWidth="1"/>
    <col min="4" max="4" width="7.5859375" style="5" customWidth="1"/>
    <col min="5" max="5" width="11.29296875" style="5" customWidth="1"/>
    <col min="6" max="6" width="7.5859375" style="5" customWidth="1"/>
    <col min="7" max="7" width="10.1171875" style="5" customWidth="1"/>
    <col min="8" max="8" width="0.703125" style="5" customWidth="1"/>
    <col min="9" max="16384" width="11.41015625" style="5"/>
  </cols>
  <sheetData>
    <row r="1" spans="1:8" ht="14.85" customHeight="1">
      <c r="A1" s="67" t="s">
        <v>304</v>
      </c>
      <c r="B1" s="104"/>
      <c r="C1" s="80" t="s">
        <v>103</v>
      </c>
      <c r="D1" s="43" t="s">
        <v>615</v>
      </c>
      <c r="E1" s="43" t="s">
        <v>616</v>
      </c>
      <c r="F1" s="43" t="s">
        <v>617</v>
      </c>
      <c r="G1" s="53"/>
      <c r="H1" s="81"/>
    </row>
    <row r="2" spans="1:8" ht="14.85" customHeight="1">
      <c r="A2" s="64"/>
      <c r="B2" s="101"/>
      <c r="C2" s="82"/>
      <c r="D2" s="44">
        <f>$A$3</f>
        <v>23</v>
      </c>
      <c r="E2" s="45" t="s">
        <v>92</v>
      </c>
      <c r="F2" s="45"/>
      <c r="G2" s="45"/>
      <c r="H2" s="83"/>
    </row>
    <row r="3" spans="1:8" ht="14.85" customHeight="1">
      <c r="A3" s="65">
        <v>23</v>
      </c>
      <c r="B3" s="101"/>
      <c r="C3" s="1041" t="e">
        <f>$A$3 / ((G28*24) /D$6)</f>
        <v>#DIV/0!</v>
      </c>
      <c r="D3" s="1042"/>
      <c r="E3" s="46" t="s">
        <v>93</v>
      </c>
      <c r="F3" s="45"/>
      <c r="G3" s="45"/>
      <c r="H3" s="83"/>
    </row>
    <row r="4" spans="1:8" ht="14.85" customHeight="1">
      <c r="A4" s="64"/>
      <c r="B4" s="101"/>
      <c r="C4" s="1041">
        <v>0</v>
      </c>
      <c r="D4" s="1042"/>
      <c r="E4" s="46" t="s">
        <v>161</v>
      </c>
      <c r="F4" s="45"/>
      <c r="G4" s="45"/>
      <c r="H4" s="83"/>
    </row>
    <row r="5" spans="1:8" ht="14.85" customHeight="1">
      <c r="A5" s="478"/>
      <c r="B5" s="101"/>
      <c r="C5" s="1041">
        <v>0</v>
      </c>
      <c r="D5" s="1042"/>
      <c r="E5" s="46" t="s">
        <v>100</v>
      </c>
      <c r="F5" s="45"/>
      <c r="G5" s="45"/>
      <c r="H5" s="83"/>
    </row>
    <row r="6" spans="1:8" ht="14.85" customHeight="1">
      <c r="A6" s="480"/>
      <c r="B6" s="102"/>
      <c r="C6" s="68"/>
      <c r="D6" s="47">
        <f>D13</f>
        <v>130</v>
      </c>
      <c r="E6" s="45" t="s">
        <v>94</v>
      </c>
      <c r="F6" s="51"/>
      <c r="G6" s="55"/>
      <c r="H6" s="83"/>
    </row>
    <row r="7" spans="1:8" ht="14.85" customHeight="1">
      <c r="A7" s="68"/>
      <c r="B7" s="102"/>
      <c r="C7" s="1039"/>
      <c r="D7" s="1040"/>
      <c r="E7" s="52"/>
      <c r="F7" s="45"/>
      <c r="G7" s="45"/>
      <c r="H7" s="83"/>
    </row>
    <row r="8" spans="1:8" ht="14.85" customHeight="1">
      <c r="A8" s="69"/>
      <c r="B8" s="103"/>
      <c r="C8" s="1039"/>
      <c r="D8" s="1040"/>
      <c r="E8" s="52"/>
      <c r="F8" s="45"/>
      <c r="G8" s="45"/>
      <c r="H8" s="83"/>
    </row>
    <row r="9" spans="1:8" ht="14.85" customHeight="1" thickBot="1">
      <c r="A9" s="69"/>
      <c r="B9" s="102"/>
      <c r="C9" s="1039"/>
      <c r="D9" s="1040"/>
      <c r="E9" s="52"/>
      <c r="F9" s="45"/>
      <c r="G9" s="45"/>
      <c r="H9" s="83"/>
    </row>
    <row r="10" spans="1:8" ht="14.7" customHeight="1">
      <c r="A10" s="95"/>
      <c r="B10" s="97"/>
      <c r="C10" s="95"/>
      <c r="D10" s="96"/>
      <c r="E10" s="143" t="s">
        <v>95</v>
      </c>
      <c r="F10" s="96"/>
      <c r="G10" s="96"/>
      <c r="H10" s="83"/>
    </row>
    <row r="11" spans="1:8" s="50" customFormat="1" ht="22.2" customHeight="1">
      <c r="A11" s="74"/>
      <c r="B11" s="74"/>
      <c r="C11" s="84"/>
      <c r="D11" s="105" t="s">
        <v>104</v>
      </c>
      <c r="E11" s="142" t="s">
        <v>197</v>
      </c>
      <c r="F11" s="98" t="s">
        <v>96</v>
      </c>
      <c r="G11" s="36" t="s">
        <v>97</v>
      </c>
      <c r="H11" s="85"/>
    </row>
    <row r="12" spans="1:8" s="50" customFormat="1" ht="13.5" customHeight="1">
      <c r="A12" s="67" t="s">
        <v>214</v>
      </c>
      <c r="B12" s="86" t="s">
        <v>671</v>
      </c>
      <c r="C12" s="84"/>
      <c r="D12" s="87" t="s">
        <v>98</v>
      </c>
      <c r="E12" s="88" t="s">
        <v>195</v>
      </c>
      <c r="F12" s="89" t="s">
        <v>198</v>
      </c>
      <c r="G12" s="90" t="s">
        <v>198</v>
      </c>
      <c r="H12" s="85"/>
    </row>
    <row r="13" spans="1:8" s="50" customFormat="1" ht="13.5" customHeight="1">
      <c r="A13" s="72" t="s">
        <v>236</v>
      </c>
      <c r="B13" s="72" t="s">
        <v>610</v>
      </c>
      <c r="C13" s="73">
        <v>2.5</v>
      </c>
      <c r="D13" s="61">
        <f>VLOOKUP(C13,Steuerung!$A$2:$D$18,2,FALSE)</f>
        <v>130</v>
      </c>
      <c r="E13" s="48"/>
      <c r="F13" s="49" t="e">
        <f>$A$3/E13/24</f>
        <v>#DIV/0!</v>
      </c>
      <c r="G13" s="54" t="e">
        <f>D13*F13</f>
        <v>#DIV/0!</v>
      </c>
      <c r="H13" s="85"/>
    </row>
    <row r="14" spans="1:8" s="50" customFormat="1" ht="13.5" customHeight="1">
      <c r="A14" s="72" t="s">
        <v>215</v>
      </c>
      <c r="B14" s="72" t="s">
        <v>609</v>
      </c>
      <c r="C14" s="73" t="s">
        <v>69</v>
      </c>
      <c r="D14" s="61">
        <f>VLOOKUP(C14,Steuerung!$A$2:$D$18,2,FALSE)</f>
        <v>4</v>
      </c>
      <c r="E14" s="48"/>
      <c r="F14" s="49" t="e">
        <f>$A$3/E14/24</f>
        <v>#DIV/0!</v>
      </c>
      <c r="G14" s="54" t="e">
        <f>D14*F14</f>
        <v>#DIV/0!</v>
      </c>
      <c r="H14" s="85"/>
    </row>
    <row r="15" spans="1:8" s="50" customFormat="1" ht="13.5" customHeight="1">
      <c r="A15" s="134" t="s">
        <v>199</v>
      </c>
      <c r="B15" s="91"/>
      <c r="C15" s="148"/>
      <c r="D15" s="138"/>
      <c r="E15" s="138"/>
      <c r="F15" s="138"/>
      <c r="G15" s="151"/>
      <c r="H15" s="85"/>
    </row>
    <row r="16" spans="1:8" s="50" customFormat="1" ht="13.5" customHeight="1">
      <c r="A16" s="416" t="s">
        <v>680</v>
      </c>
      <c r="B16" s="92" t="s">
        <v>233</v>
      </c>
      <c r="C16" s="73">
        <v>2.5</v>
      </c>
      <c r="D16" s="61">
        <f>VLOOKUP(C16,Steuerung!$A$2:$D$18,2,FALSE)</f>
        <v>130</v>
      </c>
      <c r="E16" s="48"/>
      <c r="F16" s="49" t="e">
        <f t="shared" ref="F16:F24" si="0">$A$3/E16/24</f>
        <v>#DIV/0!</v>
      </c>
      <c r="G16" s="54" t="e">
        <f t="shared" ref="G16:G24" si="1">D16*F16</f>
        <v>#DIV/0!</v>
      </c>
      <c r="H16" s="85"/>
    </row>
    <row r="17" spans="1:8" ht="13.5" customHeight="1">
      <c r="A17" s="416" t="s">
        <v>680</v>
      </c>
      <c r="B17" s="416" t="s">
        <v>600</v>
      </c>
      <c r="C17" s="73" t="s">
        <v>73</v>
      </c>
      <c r="D17" s="61">
        <f>VLOOKUP(C17,Steuerung!$A$2:$D$18,2,FALSE)</f>
        <v>12</v>
      </c>
      <c r="E17" s="48"/>
      <c r="F17" s="49" t="e">
        <f t="shared" ref="F17" si="2">$A$3/E17/24</f>
        <v>#DIV/0!</v>
      </c>
      <c r="G17" s="54" t="e">
        <f t="shared" ref="G17" si="3">D17*F17</f>
        <v>#DIV/0!</v>
      </c>
      <c r="H17" s="85"/>
    </row>
    <row r="18" spans="1:8" ht="13.5" customHeight="1">
      <c r="A18" s="416" t="s">
        <v>614</v>
      </c>
      <c r="B18" s="416" t="s">
        <v>231</v>
      </c>
      <c r="C18" s="73">
        <v>2.5</v>
      </c>
      <c r="D18" s="61">
        <f>VLOOKUP(C18,Steuerung!$A$2:$D$18,2,FALSE)</f>
        <v>130</v>
      </c>
      <c r="E18" s="48"/>
      <c r="F18" s="49" t="e">
        <f t="shared" si="0"/>
        <v>#DIV/0!</v>
      </c>
      <c r="G18" s="54" t="e">
        <f t="shared" si="1"/>
        <v>#DIV/0!</v>
      </c>
      <c r="H18" s="85"/>
    </row>
    <row r="19" spans="1:8" s="50" customFormat="1" ht="13.5" customHeight="1">
      <c r="A19" s="72" t="s">
        <v>672</v>
      </c>
      <c r="B19" s="72" t="s">
        <v>603</v>
      </c>
      <c r="C19" s="73" t="s">
        <v>73</v>
      </c>
      <c r="D19" s="61">
        <f>VLOOKUP(C19,Steuerung!$A$2:$D$18,2,FALSE)</f>
        <v>12</v>
      </c>
      <c r="E19" s="48"/>
      <c r="F19" s="49" t="e">
        <f t="shared" si="0"/>
        <v>#DIV/0!</v>
      </c>
      <c r="G19" s="54" t="e">
        <f t="shared" si="1"/>
        <v>#DIV/0!</v>
      </c>
      <c r="H19" s="85"/>
    </row>
    <row r="20" spans="1:8" ht="13.5" customHeight="1">
      <c r="A20" s="72" t="s">
        <v>673</v>
      </c>
      <c r="B20" s="72" t="s">
        <v>667</v>
      </c>
      <c r="C20" s="73">
        <v>1</v>
      </c>
      <c r="D20" s="61">
        <f>VLOOKUP(C20,Steuerung!$A$2:$D$18,2,FALSE)</f>
        <v>52</v>
      </c>
      <c r="E20" s="48"/>
      <c r="F20" s="49" t="e">
        <f t="shared" si="0"/>
        <v>#DIV/0!</v>
      </c>
      <c r="G20" s="54" t="e">
        <f t="shared" si="1"/>
        <v>#DIV/0!</v>
      </c>
      <c r="H20" s="85"/>
    </row>
    <row r="21" spans="1:8" s="50" customFormat="1" ht="13.5" customHeight="1">
      <c r="A21" s="92" t="s">
        <v>613</v>
      </c>
      <c r="B21" s="72" t="s">
        <v>606</v>
      </c>
      <c r="C21" s="70">
        <v>2.5</v>
      </c>
      <c r="D21" s="61">
        <f>VLOOKUP(C21,Steuerung!$A$2:$D$18,2,FALSE)</f>
        <v>130</v>
      </c>
      <c r="E21" s="48"/>
      <c r="F21" s="49" t="e">
        <f t="shared" si="0"/>
        <v>#DIV/0!</v>
      </c>
      <c r="G21" s="54" t="e">
        <f t="shared" si="1"/>
        <v>#DIV/0!</v>
      </c>
      <c r="H21" s="85"/>
    </row>
    <row r="22" spans="1:8" ht="13.5" customHeight="1">
      <c r="A22" s="92" t="s">
        <v>613</v>
      </c>
      <c r="B22" s="72" t="s">
        <v>603</v>
      </c>
      <c r="C22" s="73" t="s">
        <v>73</v>
      </c>
      <c r="D22" s="61">
        <f>VLOOKUP(C22,Steuerung!$A$2:$D$18,2,FALSE)</f>
        <v>12</v>
      </c>
      <c r="E22" s="48"/>
      <c r="F22" s="49" t="e">
        <f t="shared" si="0"/>
        <v>#DIV/0!</v>
      </c>
      <c r="G22" s="54" t="e">
        <f t="shared" si="1"/>
        <v>#DIV/0!</v>
      </c>
      <c r="H22" s="106"/>
    </row>
    <row r="23" spans="1:8" s="50" customFormat="1" ht="13.5" customHeight="1">
      <c r="A23" s="72" t="s">
        <v>668</v>
      </c>
      <c r="B23" s="92" t="s">
        <v>669</v>
      </c>
      <c r="C23" s="73">
        <v>2.5</v>
      </c>
      <c r="D23" s="61">
        <f>VLOOKUP(C23,Steuerung!$A$2:$D$18,2,FALSE)</f>
        <v>130</v>
      </c>
      <c r="E23" s="48"/>
      <c r="F23" s="49" t="e">
        <f>$A$3/E23/24</f>
        <v>#DIV/0!</v>
      </c>
      <c r="G23" s="54" t="e">
        <f>D23*F23</f>
        <v>#DIV/0!</v>
      </c>
      <c r="H23" s="85"/>
    </row>
    <row r="24" spans="1:8" ht="13.5" customHeight="1">
      <c r="A24" s="72" t="s">
        <v>612</v>
      </c>
      <c r="B24" s="72" t="s">
        <v>670</v>
      </c>
      <c r="C24" s="73" t="s">
        <v>73</v>
      </c>
      <c r="D24" s="61">
        <f>VLOOKUP(C24,Steuerung!$A$2:$D$18,2,FALSE)</f>
        <v>12</v>
      </c>
      <c r="E24" s="48"/>
      <c r="F24" s="49" t="e">
        <f t="shared" si="0"/>
        <v>#DIV/0!</v>
      </c>
      <c r="G24" s="54" t="e">
        <f t="shared" si="1"/>
        <v>#DIV/0!</v>
      </c>
      <c r="H24" s="106"/>
    </row>
    <row r="25" spans="1:8" s="50" customFormat="1" ht="13.5" customHeight="1">
      <c r="A25" s="92" t="s">
        <v>200</v>
      </c>
      <c r="B25" s="92" t="s">
        <v>262</v>
      </c>
      <c r="C25" s="73" t="s">
        <v>73</v>
      </c>
      <c r="D25" s="61">
        <f>VLOOKUP(C25,Steuerung!$A$2:$D$18,2,FALSE)</f>
        <v>12</v>
      </c>
      <c r="E25" s="48"/>
      <c r="F25" s="49" t="e">
        <f>$A$3/E25/24</f>
        <v>#DIV/0!</v>
      </c>
      <c r="G25" s="54" t="e">
        <f>D25*F25</f>
        <v>#DIV/0!</v>
      </c>
      <c r="H25" s="85"/>
    </row>
    <row r="26" spans="1:8" s="50" customFormat="1" ht="13.5" customHeight="1">
      <c r="A26" s="92" t="s">
        <v>611</v>
      </c>
      <c r="B26" s="92" t="s">
        <v>604</v>
      </c>
      <c r="C26" s="73" t="s">
        <v>73</v>
      </c>
      <c r="D26" s="61">
        <f>VLOOKUP(C26,Steuerung!$A$2:$D$18,2,FALSE)</f>
        <v>12</v>
      </c>
      <c r="E26" s="48"/>
      <c r="F26" s="49" t="e">
        <f>$A$3/E26/24</f>
        <v>#DIV/0!</v>
      </c>
      <c r="G26" s="54" t="e">
        <f>D26*F26</f>
        <v>#DIV/0!</v>
      </c>
      <c r="H26" s="85"/>
    </row>
    <row r="27" spans="1:8" s="50" customFormat="1" ht="13.5" customHeight="1">
      <c r="A27" s="72" t="s">
        <v>213</v>
      </c>
      <c r="B27" s="72" t="s">
        <v>604</v>
      </c>
      <c r="C27" s="73" t="s">
        <v>69</v>
      </c>
      <c r="D27" s="61">
        <f>VLOOKUP(C27,Steuerung!$A$2:$D$18,2,FALSE)</f>
        <v>4</v>
      </c>
      <c r="E27" s="48"/>
      <c r="F27" s="49" t="e">
        <f>$A$3/E27/24</f>
        <v>#DIV/0!</v>
      </c>
      <c r="G27" s="54" t="e">
        <f>D27*F27</f>
        <v>#DIV/0!</v>
      </c>
      <c r="H27" s="106"/>
    </row>
    <row r="28" spans="1:8" ht="13.5" customHeight="1">
      <c r="A28" s="1043" t="s">
        <v>665</v>
      </c>
      <c r="B28" s="1043"/>
      <c r="E28" s="149"/>
      <c r="F28" s="146" t="s">
        <v>218</v>
      </c>
      <c r="G28" s="475" t="e">
        <f>SUM(G13:G27)</f>
        <v>#DIV/0!</v>
      </c>
      <c r="H28" s="85"/>
    </row>
    <row r="29" spans="1:8" ht="13.5" customHeight="1">
      <c r="A29" s="1044"/>
      <c r="B29" s="1044"/>
      <c r="E29" s="149"/>
      <c r="F29" s="146" t="s">
        <v>219</v>
      </c>
      <c r="G29" s="147">
        <v>0</v>
      </c>
      <c r="H29" s="85"/>
    </row>
    <row r="30" spans="1:8" ht="13.5" customHeight="1">
      <c r="A30" s="1044"/>
      <c r="B30" s="1044"/>
      <c r="E30" s="149"/>
      <c r="F30" s="146" t="s">
        <v>217</v>
      </c>
      <c r="G30" s="147">
        <v>0</v>
      </c>
      <c r="H30" s="94"/>
    </row>
    <row r="31" spans="1:8" ht="13.5" customHeight="1">
      <c r="A31" s="513" t="s">
        <v>650</v>
      </c>
      <c r="B31" s="518"/>
      <c r="C31" s="512"/>
      <c r="D31" s="512"/>
    </row>
    <row r="32" spans="1:8" s="28" customFormat="1" ht="13.5" customHeight="1"/>
  </sheetData>
  <sheetProtection algorithmName="SHA-512" hashValue="oRsC8arRO7Se11DWrpJARy/MEZ9DJ2HOkXlaxFRpk+KNanADLBcqQsZBAA0Ph256rJPqinpBeWGbrnDsoCwTQg==" saltValue="yzE32+C01zusRr5XlP8c3A==" spinCount="100000" sheet="1" objects="1" scenarios="1"/>
  <mergeCells count="7">
    <mergeCell ref="C4:D4"/>
    <mergeCell ref="C3:D3"/>
    <mergeCell ref="C7:D7"/>
    <mergeCell ref="C5:D5"/>
    <mergeCell ref="A28:B30"/>
    <mergeCell ref="C9:D9"/>
    <mergeCell ref="C8:D8"/>
  </mergeCells>
  <pageMargins left="0.70866141732283472" right="0.70866141732283472" top="0.78740157480314965" bottom="0.78740157480314965" header="0.31496062992125984" footer="0.31496062992125984"/>
  <pageSetup paperSize="9" scale="47" orientation="landscape" r:id="rId1"/>
  <headerFooter>
    <oddHeader xml:space="preserve">&amp;L&amp;"Arial,Standard"&amp;8&amp;F
&amp;C&amp;"Arial,Standard"&amp;8&amp;A&amp;R&amp;G </oddHeader>
    <oddFooter xml:space="preserve">&amp;C&amp;"Arial,Standard"&amp;8Seite &amp;P von &amp;N Seiten&amp;R&amp;"Arial,Standard"&amp;8copyright by: SV </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272DC-7D1A-43E6-821B-C8E01C59A99D}">
  <sheetPr codeName="Tabelle77">
    <tabColor rgb="FFFFFFCC"/>
    <pageSetUpPr fitToPage="1"/>
  </sheetPr>
  <dimension ref="A1:H32"/>
  <sheetViews>
    <sheetView workbookViewId="0">
      <selection activeCell="F1" sqref="F1"/>
    </sheetView>
  </sheetViews>
  <sheetFormatPr baseColWidth="10" defaultColWidth="11.41015625" defaultRowHeight="10.35"/>
  <cols>
    <col min="1" max="1" width="45.46875" style="5" customWidth="1"/>
    <col min="2" max="2" width="28.76171875" style="5" customWidth="1"/>
    <col min="3" max="3" width="4.703125" style="5" customWidth="1"/>
    <col min="4" max="4" width="12.76171875" style="5" customWidth="1"/>
    <col min="5" max="5" width="11.29296875" style="5" customWidth="1"/>
    <col min="6" max="7" width="7.5859375" style="5" customWidth="1"/>
    <col min="8" max="8" width="0.8203125" style="5" customWidth="1"/>
    <col min="9" max="16384" width="11.41015625" style="5"/>
  </cols>
  <sheetData>
    <row r="1" spans="1:8" ht="14.7" customHeight="1">
      <c r="A1" s="493" t="s">
        <v>736</v>
      </c>
      <c r="B1" s="494"/>
      <c r="C1" s="495" t="s">
        <v>103</v>
      </c>
      <c r="D1" s="43" t="s">
        <v>655</v>
      </c>
      <c r="E1" s="43" t="s">
        <v>659</v>
      </c>
      <c r="F1" s="43" t="s">
        <v>660</v>
      </c>
      <c r="G1" s="53"/>
      <c r="H1" s="135"/>
    </row>
    <row r="2" spans="1:8" ht="14.7" customHeight="1">
      <c r="A2" s="64"/>
      <c r="B2" s="101"/>
      <c r="C2" s="82"/>
      <c r="D2" s="44">
        <f>$A$3</f>
        <v>80</v>
      </c>
      <c r="E2" s="45" t="s">
        <v>92</v>
      </c>
      <c r="F2" s="45"/>
      <c r="G2" s="45"/>
      <c r="H2" s="83"/>
    </row>
    <row r="3" spans="1:8" ht="14.7" customHeight="1">
      <c r="A3" s="65">
        <v>80</v>
      </c>
      <c r="B3" s="101"/>
      <c r="C3" s="1041" t="e">
        <f>$A$3 / ((G24*24) /D$6)</f>
        <v>#DIV/0!</v>
      </c>
      <c r="D3" s="1042"/>
      <c r="E3" s="46" t="s">
        <v>93</v>
      </c>
      <c r="F3" s="45"/>
      <c r="G3" s="45"/>
      <c r="H3" s="83"/>
    </row>
    <row r="4" spans="1:8" ht="14.7" customHeight="1">
      <c r="A4" s="64"/>
      <c r="B4" s="101"/>
      <c r="C4" s="1041">
        <v>0</v>
      </c>
      <c r="D4" s="1042"/>
      <c r="E4" s="46" t="s">
        <v>161</v>
      </c>
      <c r="F4" s="45"/>
      <c r="G4" s="45"/>
      <c r="H4" s="83"/>
    </row>
    <row r="5" spans="1:8" ht="14.7" customHeight="1">
      <c r="A5" s="64"/>
      <c r="B5" s="101"/>
      <c r="C5" s="1041">
        <v>0</v>
      </c>
      <c r="D5" s="1042"/>
      <c r="E5" s="46" t="s">
        <v>100</v>
      </c>
      <c r="F5" s="45"/>
      <c r="G5" s="45"/>
      <c r="H5" s="83"/>
    </row>
    <row r="6" spans="1:8" ht="14.7" customHeight="1">
      <c r="A6" s="66"/>
      <c r="B6" s="102"/>
      <c r="C6" s="68"/>
      <c r="D6" s="47">
        <f>D13</f>
        <v>250</v>
      </c>
      <c r="E6" s="45" t="s">
        <v>94</v>
      </c>
      <c r="F6" s="51"/>
      <c r="G6" s="55"/>
      <c r="H6" s="83"/>
    </row>
    <row r="7" spans="1:8" ht="14.7" customHeight="1">
      <c r="A7" s="68"/>
      <c r="B7" s="102"/>
      <c r="C7" s="1039"/>
      <c r="D7" s="1040"/>
      <c r="E7" s="52"/>
      <c r="F7" s="45"/>
      <c r="G7" s="45"/>
      <c r="H7" s="83"/>
    </row>
    <row r="8" spans="1:8" ht="14.7" customHeight="1">
      <c r="A8" s="69"/>
      <c r="B8" s="103"/>
      <c r="C8" s="1039"/>
      <c r="D8" s="1040"/>
      <c r="E8" s="52"/>
      <c r="F8" s="45"/>
      <c r="G8" s="45"/>
      <c r="H8" s="83"/>
    </row>
    <row r="9" spans="1:8" ht="14.7" customHeight="1" thickBot="1">
      <c r="A9" s="69"/>
      <c r="B9" s="102"/>
      <c r="C9" s="1039"/>
      <c r="D9" s="1040"/>
      <c r="E9" s="52"/>
      <c r="F9" s="45"/>
      <c r="G9" s="45"/>
      <c r="H9" s="83"/>
    </row>
    <row r="10" spans="1:8" ht="14.7" customHeight="1">
      <c r="A10" s="95"/>
      <c r="B10" s="97"/>
      <c r="C10" s="95"/>
      <c r="D10" s="96"/>
      <c r="E10" s="143" t="s">
        <v>95</v>
      </c>
      <c r="F10" s="96"/>
      <c r="G10" s="96"/>
      <c r="H10" s="83"/>
    </row>
    <row r="11" spans="1:8" s="50" customFormat="1" ht="22.2" customHeight="1">
      <c r="A11" s="74"/>
      <c r="B11" s="74"/>
      <c r="C11" s="84"/>
      <c r="D11" s="496" t="s">
        <v>104</v>
      </c>
      <c r="E11" s="142" t="s">
        <v>197</v>
      </c>
      <c r="F11" s="98" t="s">
        <v>96</v>
      </c>
      <c r="G11" s="36" t="s">
        <v>97</v>
      </c>
      <c r="H11" s="85"/>
    </row>
    <row r="12" spans="1:8" s="50" customFormat="1" ht="13.5" customHeight="1">
      <c r="A12" s="274" t="s">
        <v>214</v>
      </c>
      <c r="B12" s="498" t="s">
        <v>661</v>
      </c>
      <c r="C12" s="84"/>
      <c r="D12" s="87" t="s">
        <v>98</v>
      </c>
      <c r="E12" s="499" t="s">
        <v>195</v>
      </c>
      <c r="F12" s="89" t="s">
        <v>198</v>
      </c>
      <c r="G12" s="90" t="s">
        <v>198</v>
      </c>
      <c r="H12" s="85"/>
    </row>
    <row r="13" spans="1:8" s="50" customFormat="1" ht="13.5" customHeight="1">
      <c r="A13" s="416" t="s">
        <v>236</v>
      </c>
      <c r="B13" s="416" t="s">
        <v>618</v>
      </c>
      <c r="C13" s="73">
        <v>5</v>
      </c>
      <c r="D13" s="500">
        <v>250</v>
      </c>
      <c r="E13" s="501"/>
      <c r="F13" s="502" t="e">
        <f t="shared" ref="F13:F15" si="0">$A$3/E13/24</f>
        <v>#DIV/0!</v>
      </c>
      <c r="G13" s="503" t="e">
        <f t="shared" ref="G13:G15" si="1">D13*F13</f>
        <v>#DIV/0!</v>
      </c>
      <c r="H13" s="85"/>
    </row>
    <row r="14" spans="1:8" s="50" customFormat="1" ht="13.5" customHeight="1">
      <c r="A14" s="416" t="s">
        <v>236</v>
      </c>
      <c r="B14" s="416" t="s">
        <v>610</v>
      </c>
      <c r="C14" s="73">
        <v>5</v>
      </c>
      <c r="D14" s="500">
        <v>250</v>
      </c>
      <c r="E14" s="501"/>
      <c r="F14" s="502" t="e">
        <f t="shared" si="0"/>
        <v>#DIV/0!</v>
      </c>
      <c r="G14" s="503" t="e">
        <f t="shared" si="1"/>
        <v>#DIV/0!</v>
      </c>
      <c r="H14" s="85"/>
    </row>
    <row r="15" spans="1:8" s="50" customFormat="1" ht="13.5" customHeight="1">
      <c r="A15" s="416" t="s">
        <v>228</v>
      </c>
      <c r="B15" s="416" t="s">
        <v>269</v>
      </c>
      <c r="C15" s="73" t="s">
        <v>73</v>
      </c>
      <c r="D15" s="500">
        <v>12</v>
      </c>
      <c r="E15" s="501"/>
      <c r="F15" s="502" t="e">
        <f t="shared" si="0"/>
        <v>#DIV/0!</v>
      </c>
      <c r="G15" s="503" t="e">
        <f t="shared" si="1"/>
        <v>#DIV/0!</v>
      </c>
      <c r="H15" s="85"/>
    </row>
    <row r="16" spans="1:8" s="50" customFormat="1" ht="13.5" customHeight="1">
      <c r="A16" s="504" t="s">
        <v>199</v>
      </c>
      <c r="B16" s="505"/>
      <c r="C16" s="148"/>
      <c r="D16" s="138"/>
      <c r="E16" s="138"/>
      <c r="F16" s="138"/>
      <c r="G16" s="506"/>
      <c r="H16" s="85"/>
    </row>
    <row r="17" spans="1:8" s="50" customFormat="1" ht="13.5" customHeight="1">
      <c r="A17" s="416" t="s">
        <v>658</v>
      </c>
      <c r="B17" s="416" t="s">
        <v>231</v>
      </c>
      <c r="C17" s="73">
        <v>5</v>
      </c>
      <c r="D17" s="500">
        <v>250</v>
      </c>
      <c r="E17" s="501"/>
      <c r="F17" s="502" t="e">
        <f t="shared" ref="F17:F19" si="2">$A$3/E17/24</f>
        <v>#DIV/0!</v>
      </c>
      <c r="G17" s="503" t="e">
        <f t="shared" ref="G17:G19" si="3">D17*F17</f>
        <v>#DIV/0!</v>
      </c>
      <c r="H17" s="85"/>
    </row>
    <row r="18" spans="1:8" s="50" customFormat="1" ht="13.5" customHeight="1">
      <c r="A18" s="416" t="s">
        <v>200</v>
      </c>
      <c r="B18" s="416" t="s">
        <v>234</v>
      </c>
      <c r="C18" s="73">
        <v>1</v>
      </c>
      <c r="D18" s="500">
        <v>52</v>
      </c>
      <c r="E18" s="501"/>
      <c r="F18" s="502" t="e">
        <f t="shared" si="2"/>
        <v>#DIV/0!</v>
      </c>
      <c r="G18" s="503" t="e">
        <f t="shared" si="3"/>
        <v>#DIV/0!</v>
      </c>
      <c r="H18" s="85"/>
    </row>
    <row r="19" spans="1:8" s="50" customFormat="1" ht="13.5" customHeight="1">
      <c r="A19" s="416" t="s">
        <v>658</v>
      </c>
      <c r="B19" s="416" t="s">
        <v>605</v>
      </c>
      <c r="C19" s="73">
        <v>1</v>
      </c>
      <c r="D19" s="500">
        <v>52</v>
      </c>
      <c r="E19" s="501"/>
      <c r="F19" s="502" t="e">
        <f t="shared" si="2"/>
        <v>#DIV/0!</v>
      </c>
      <c r="G19" s="503" t="e">
        <f t="shared" si="3"/>
        <v>#DIV/0!</v>
      </c>
      <c r="H19" s="85"/>
    </row>
    <row r="20" spans="1:8" s="50" customFormat="1" ht="13.5" customHeight="1">
      <c r="A20" s="416" t="s">
        <v>679</v>
      </c>
      <c r="B20" s="416" t="s">
        <v>621</v>
      </c>
      <c r="C20" s="73" t="s">
        <v>73</v>
      </c>
      <c r="D20" s="500">
        <v>12</v>
      </c>
      <c r="E20" s="501"/>
      <c r="F20" s="502" t="e">
        <f>$A$3/E20/24</f>
        <v>#DIV/0!</v>
      </c>
      <c r="G20" s="503" t="e">
        <f>D20*F20</f>
        <v>#DIV/0!</v>
      </c>
      <c r="H20" s="85"/>
    </row>
    <row r="21" spans="1:8" ht="13.5" customHeight="1">
      <c r="A21" s="416" t="s">
        <v>619</v>
      </c>
      <c r="B21" s="416" t="s">
        <v>622</v>
      </c>
      <c r="C21" s="73">
        <v>1</v>
      </c>
      <c r="D21" s="500">
        <v>52</v>
      </c>
      <c r="E21" s="501"/>
      <c r="F21" s="502" t="e">
        <f>$A$3/E21/24</f>
        <v>#DIV/0!</v>
      </c>
      <c r="G21" s="503" t="e">
        <f>D21*F21</f>
        <v>#DIV/0!</v>
      </c>
      <c r="H21" s="85"/>
    </row>
    <row r="22" spans="1:8" ht="13.5" customHeight="1">
      <c r="A22" s="416" t="s">
        <v>623</v>
      </c>
      <c r="B22" s="416" t="s">
        <v>624</v>
      </c>
      <c r="C22" s="73" t="s">
        <v>73</v>
      </c>
      <c r="D22" s="500">
        <v>12</v>
      </c>
      <c r="E22" s="501"/>
      <c r="F22" s="502" t="e">
        <f>$A$3/E22/24</f>
        <v>#DIV/0!</v>
      </c>
      <c r="G22" s="503" t="e">
        <f>D22*F22</f>
        <v>#DIV/0!</v>
      </c>
      <c r="H22" s="85"/>
    </row>
    <row r="23" spans="1:8">
      <c r="A23" s="508" t="s">
        <v>213</v>
      </c>
      <c r="B23" s="416" t="s">
        <v>229</v>
      </c>
      <c r="C23" s="73" t="s">
        <v>69</v>
      </c>
      <c r="D23" s="500">
        <v>4</v>
      </c>
      <c r="E23" s="501"/>
      <c r="F23" s="502" t="e">
        <f>$A$3/E23/24</f>
        <v>#DIV/0!</v>
      </c>
      <c r="G23" s="503" t="e">
        <f>D23*F23</f>
        <v>#DIV/0!</v>
      </c>
      <c r="H23" s="85"/>
    </row>
    <row r="24" spans="1:8" ht="14.85" customHeight="1">
      <c r="A24" s="71"/>
      <c r="E24" s="145"/>
      <c r="F24" s="146" t="s">
        <v>218</v>
      </c>
      <c r="G24" s="475" t="e">
        <f>SUM(G13:G23)</f>
        <v>#DIV/0!</v>
      </c>
      <c r="H24" s="106"/>
    </row>
    <row r="25" spans="1:8" ht="14.85" customHeight="1">
      <c r="E25" s="145"/>
      <c r="F25" s="146" t="s">
        <v>733</v>
      </c>
      <c r="G25" s="475">
        <v>0</v>
      </c>
      <c r="H25" s="106"/>
    </row>
    <row r="26" spans="1:8" ht="14.85" customHeight="1">
      <c r="A26" s="513" t="s">
        <v>650</v>
      </c>
      <c r="B26" s="518"/>
      <c r="C26" s="512"/>
      <c r="D26" s="512"/>
      <c r="E26" s="145"/>
      <c r="F26" s="146" t="s">
        <v>734</v>
      </c>
      <c r="G26" s="475">
        <v>0</v>
      </c>
      <c r="H26" s="507"/>
    </row>
    <row r="27" spans="1:8" ht="13.5" customHeight="1"/>
    <row r="28" spans="1:8" ht="14.85" customHeight="1"/>
    <row r="29" spans="1:8" ht="14.85" customHeight="1"/>
    <row r="30" spans="1:8" ht="14.85" customHeight="1"/>
    <row r="31" spans="1:8" ht="14.85" customHeight="1"/>
    <row r="32" spans="1:8" ht="14.85" customHeight="1"/>
  </sheetData>
  <sheetProtection algorithmName="SHA-512" hashValue="3yQmhyj9efgHAGBSiwxfjuv1rCaHOkGqIjOL3ASH+E8RyrqHKKQTJQUrHLNxgUalPDwSZtxN2ANnxDaY/IxNKQ==" saltValue="sNVaez9MM/t9vFcvov2vAg==" spinCount="100000" sheet="1" objects="1" scenarios="1"/>
  <mergeCells count="6">
    <mergeCell ref="C9:D9"/>
    <mergeCell ref="C3:D3"/>
    <mergeCell ref="C7:D7"/>
    <mergeCell ref="C4:D4"/>
    <mergeCell ref="C5:D5"/>
    <mergeCell ref="C8:D8"/>
  </mergeCells>
  <pageMargins left="0.70866141732283472" right="0.70866141732283472" top="0.78740157480314965" bottom="0.78740157480314965" header="0.31496062992125984" footer="0.31496062992125984"/>
  <pageSetup paperSize="9" scale="69" orientation="landscape" r:id="rId1"/>
  <headerFooter>
    <oddHeader xml:space="preserve">&amp;L&amp;"Arial,Standard"&amp;8&amp;F
&amp;C&amp;"Arial,Standard"&amp;8&amp;A&amp;R&amp;G </oddHeader>
    <oddFooter xml:space="preserve">&amp;C&amp;"Arial,Standard"&amp;8Seite &amp;P von &amp;N Seiten&amp;R&amp;"Arial,Standard"&amp;8copyright by: SV </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69">
    <tabColor rgb="FFFFFFCC"/>
    <pageSetUpPr fitToPage="1"/>
  </sheetPr>
  <dimension ref="A1:N34"/>
  <sheetViews>
    <sheetView workbookViewId="0">
      <selection activeCell="E13" sqref="E13"/>
    </sheetView>
  </sheetViews>
  <sheetFormatPr baseColWidth="10" defaultColWidth="11.41015625" defaultRowHeight="10.35"/>
  <cols>
    <col min="1" max="1" width="45.46875" style="5" customWidth="1"/>
    <col min="2" max="2" width="19.46875" style="5" customWidth="1"/>
    <col min="3" max="3" width="4.703125" style="5" customWidth="1"/>
    <col min="4" max="4" width="10.87890625" style="5" customWidth="1"/>
    <col min="5" max="5" width="11.29296875" style="5" customWidth="1"/>
    <col min="6" max="7" width="7.5859375" style="5" customWidth="1"/>
    <col min="8" max="8" width="0.703125" style="5" customWidth="1"/>
    <col min="9" max="9" width="4.41015625" style="5" customWidth="1"/>
    <col min="10" max="10" width="7.5859375" style="5" customWidth="1"/>
    <col min="11" max="11" width="11.29296875" style="5" customWidth="1"/>
    <col min="12" max="13" width="7.5859375" style="5" customWidth="1"/>
    <col min="14" max="14" width="0.703125" style="5" customWidth="1"/>
    <col min="15" max="16" width="0" style="5" hidden="1" customWidth="1"/>
    <col min="17" max="16384" width="11.41015625" style="5"/>
  </cols>
  <sheetData>
    <row r="1" spans="1:14" ht="14.7" customHeight="1">
      <c r="A1" s="67" t="s">
        <v>676</v>
      </c>
      <c r="B1" s="104"/>
      <c r="C1" s="80" t="s">
        <v>103</v>
      </c>
      <c r="D1" s="43" t="s">
        <v>58</v>
      </c>
      <c r="E1" s="43" t="s">
        <v>59</v>
      </c>
      <c r="F1" s="43" t="s">
        <v>60</v>
      </c>
      <c r="G1" s="53"/>
      <c r="H1" s="81"/>
      <c r="I1" s="79" t="s">
        <v>103</v>
      </c>
      <c r="J1" s="43" t="s">
        <v>250</v>
      </c>
      <c r="K1" s="43" t="s">
        <v>257</v>
      </c>
      <c r="L1" s="43" t="s">
        <v>258</v>
      </c>
      <c r="M1" s="53"/>
      <c r="N1" s="81"/>
    </row>
    <row r="2" spans="1:14" ht="14.7" customHeight="1">
      <c r="A2" s="64"/>
      <c r="B2" s="101"/>
      <c r="C2" s="82"/>
      <c r="D2" s="44">
        <f>$A$3</f>
        <v>40</v>
      </c>
      <c r="E2" s="45" t="s">
        <v>92</v>
      </c>
      <c r="F2" s="45"/>
      <c r="G2" s="45"/>
      <c r="H2" s="83"/>
      <c r="I2" s="465"/>
      <c r="J2" s="44">
        <f>$A$3</f>
        <v>40</v>
      </c>
      <c r="K2" s="45" t="s">
        <v>92</v>
      </c>
      <c r="L2" s="45"/>
      <c r="M2" s="45"/>
      <c r="N2" s="83"/>
    </row>
    <row r="3" spans="1:14" ht="14.7" customHeight="1">
      <c r="A3" s="65">
        <v>40</v>
      </c>
      <c r="B3" s="101"/>
      <c r="C3" s="1041" t="e">
        <f>$A$3 / ((G22*24) /D$6)</f>
        <v>#DIV/0!</v>
      </c>
      <c r="D3" s="1042"/>
      <c r="E3" s="46" t="s">
        <v>93</v>
      </c>
      <c r="F3" s="45"/>
      <c r="G3" s="45"/>
      <c r="H3" s="83"/>
      <c r="I3" s="1041" t="e">
        <f>$A$3 / ((M22*24) /J$6)</f>
        <v>#DIV/0!</v>
      </c>
      <c r="J3" s="1042"/>
      <c r="K3" s="46" t="s">
        <v>93</v>
      </c>
      <c r="L3" s="45"/>
      <c r="M3" s="45"/>
      <c r="N3" s="83"/>
    </row>
    <row r="4" spans="1:14" ht="14.7" customHeight="1">
      <c r="A4" s="64"/>
      <c r="B4" s="101"/>
      <c r="C4" s="1041">
        <v>0</v>
      </c>
      <c r="D4" s="1042"/>
      <c r="E4" s="46" t="s">
        <v>161</v>
      </c>
      <c r="F4" s="45"/>
      <c r="G4" s="45"/>
      <c r="H4" s="83"/>
      <c r="I4" s="1041">
        <v>0</v>
      </c>
      <c r="J4" s="1042"/>
      <c r="K4" s="46" t="s">
        <v>161</v>
      </c>
      <c r="L4" s="45"/>
      <c r="M4" s="45"/>
      <c r="N4" s="83"/>
    </row>
    <row r="5" spans="1:14" ht="14.7" customHeight="1">
      <c r="A5" s="64"/>
      <c r="B5" s="101"/>
      <c r="C5" s="1041">
        <v>0</v>
      </c>
      <c r="D5" s="1042"/>
      <c r="E5" s="46" t="s">
        <v>100</v>
      </c>
      <c r="F5" s="45"/>
      <c r="G5" s="45"/>
      <c r="H5" s="83"/>
      <c r="I5" s="1041">
        <v>0</v>
      </c>
      <c r="J5" s="1042"/>
      <c r="K5" s="46" t="s">
        <v>100</v>
      </c>
      <c r="L5" s="45"/>
      <c r="M5" s="45"/>
      <c r="N5" s="83"/>
    </row>
    <row r="6" spans="1:14" ht="14.7" customHeight="1">
      <c r="A6" s="66"/>
      <c r="B6" s="102"/>
      <c r="C6" s="68"/>
      <c r="D6" s="47">
        <f>D13</f>
        <v>250</v>
      </c>
      <c r="E6" s="45" t="s">
        <v>94</v>
      </c>
      <c r="F6" s="51"/>
      <c r="G6" s="55"/>
      <c r="H6" s="83"/>
      <c r="I6" s="45"/>
      <c r="J6" s="47">
        <f>J13</f>
        <v>156</v>
      </c>
      <c r="K6" s="45" t="s">
        <v>94</v>
      </c>
      <c r="L6" s="51"/>
      <c r="M6" s="55"/>
      <c r="N6" s="83"/>
    </row>
    <row r="7" spans="1:14" ht="14.7" customHeight="1">
      <c r="A7" s="68"/>
      <c r="B7" s="102"/>
      <c r="C7" s="1039"/>
      <c r="D7" s="1040"/>
      <c r="E7" s="52"/>
      <c r="F7" s="45"/>
      <c r="G7" s="45"/>
      <c r="H7" s="83"/>
      <c r="I7" s="1040"/>
      <c r="J7" s="1040"/>
      <c r="K7" s="52"/>
      <c r="L7" s="45"/>
      <c r="M7" s="45"/>
      <c r="N7" s="83"/>
    </row>
    <row r="8" spans="1:14" ht="14.7" customHeight="1">
      <c r="A8" s="69"/>
      <c r="B8" s="103"/>
      <c r="C8" s="1039"/>
      <c r="D8" s="1040"/>
      <c r="E8" s="52"/>
      <c r="F8" s="45"/>
      <c r="G8" s="45"/>
      <c r="H8" s="83"/>
      <c r="I8" s="1040"/>
      <c r="J8" s="1040"/>
      <c r="K8" s="52"/>
      <c r="L8" s="45"/>
      <c r="M8" s="45"/>
      <c r="N8" s="83"/>
    </row>
    <row r="9" spans="1:14" ht="14.7" customHeight="1" thickBot="1">
      <c r="A9" s="69"/>
      <c r="B9" s="102"/>
      <c r="C9" s="1039"/>
      <c r="D9" s="1040"/>
      <c r="E9" s="52"/>
      <c r="F9" s="45"/>
      <c r="G9" s="45"/>
      <c r="H9" s="83"/>
      <c r="I9" s="1040"/>
      <c r="J9" s="1040"/>
      <c r="K9" s="52"/>
      <c r="L9" s="45"/>
      <c r="M9" s="45"/>
      <c r="N9" s="83"/>
    </row>
    <row r="10" spans="1:14" ht="14.7" customHeight="1">
      <c r="A10" s="95"/>
      <c r="B10" s="97"/>
      <c r="C10" s="95"/>
      <c r="D10" s="96"/>
      <c r="E10" s="143" t="s">
        <v>95</v>
      </c>
      <c r="F10" s="96"/>
      <c r="G10" s="96"/>
      <c r="H10" s="83"/>
      <c r="I10" s="96"/>
      <c r="J10" s="96"/>
      <c r="K10" s="143" t="s">
        <v>95</v>
      </c>
      <c r="L10" s="96"/>
      <c r="M10" s="96"/>
      <c r="N10" s="83"/>
    </row>
    <row r="11" spans="1:14" s="50" customFormat="1" ht="22.2" customHeight="1">
      <c r="A11" s="74"/>
      <c r="B11" s="74"/>
      <c r="C11" s="84"/>
      <c r="D11" s="105" t="s">
        <v>104</v>
      </c>
      <c r="E11" s="142" t="s">
        <v>197</v>
      </c>
      <c r="F11" s="98" t="s">
        <v>96</v>
      </c>
      <c r="G11" s="36" t="s">
        <v>97</v>
      </c>
      <c r="H11" s="85"/>
      <c r="I11" s="84"/>
      <c r="J11" s="105" t="s">
        <v>104</v>
      </c>
      <c r="K11" s="142" t="s">
        <v>197</v>
      </c>
      <c r="L11" s="98" t="s">
        <v>96</v>
      </c>
      <c r="M11" s="36" t="s">
        <v>97</v>
      </c>
      <c r="N11" s="85"/>
    </row>
    <row r="12" spans="1:14" s="50" customFormat="1" ht="13.5" customHeight="1">
      <c r="A12" s="99" t="s">
        <v>214</v>
      </c>
      <c r="B12" s="86" t="s">
        <v>254</v>
      </c>
      <c r="C12" s="84"/>
      <c r="D12" s="87" t="s">
        <v>98</v>
      </c>
      <c r="E12" s="88" t="s">
        <v>195</v>
      </c>
      <c r="F12" s="89" t="s">
        <v>198</v>
      </c>
      <c r="G12" s="90" t="s">
        <v>198</v>
      </c>
      <c r="H12" s="85"/>
      <c r="I12" s="84"/>
      <c r="J12" s="87" t="s">
        <v>98</v>
      </c>
      <c r="K12" s="88" t="s">
        <v>195</v>
      </c>
      <c r="L12" s="89" t="s">
        <v>198</v>
      </c>
      <c r="M12" s="90" t="s">
        <v>198</v>
      </c>
      <c r="N12" s="85"/>
    </row>
    <row r="13" spans="1:14" s="50" customFormat="1" ht="13.5" customHeight="1">
      <c r="A13" s="72" t="s">
        <v>236</v>
      </c>
      <c r="B13" s="72" t="s">
        <v>618</v>
      </c>
      <c r="C13" s="73">
        <v>5</v>
      </c>
      <c r="D13" s="61">
        <f>VLOOKUP(C13,Steuerung!$A$2:$D$18,2,FALSE)</f>
        <v>250</v>
      </c>
      <c r="E13" s="48"/>
      <c r="F13" s="49" t="e">
        <f>$A$3/E13/24</f>
        <v>#DIV/0!</v>
      </c>
      <c r="G13" s="54" t="e">
        <f>D13*F13</f>
        <v>#DIV/0!</v>
      </c>
      <c r="H13" s="85"/>
      <c r="I13" s="93">
        <v>3</v>
      </c>
      <c r="J13" s="61">
        <f>VLOOKUP(I13,Steuerung!$A$2:$D$18,2,FALSE)</f>
        <v>156</v>
      </c>
      <c r="K13" s="48"/>
      <c r="L13" s="49" t="e">
        <f>$A$3/K13/24</f>
        <v>#DIV/0!</v>
      </c>
      <c r="M13" s="54" t="e">
        <f>J13*L13</f>
        <v>#DIV/0!</v>
      </c>
      <c r="N13" s="85"/>
    </row>
    <row r="14" spans="1:14" s="50" customFormat="1" ht="13.5" customHeight="1">
      <c r="A14" s="72" t="s">
        <v>236</v>
      </c>
      <c r="B14" s="72" t="s">
        <v>365</v>
      </c>
      <c r="C14" s="73">
        <v>5</v>
      </c>
      <c r="D14" s="61">
        <f>VLOOKUP(C14,Steuerung!$A$2:$D$18,2,FALSE)</f>
        <v>250</v>
      </c>
      <c r="E14" s="48"/>
      <c r="F14" s="49" t="e">
        <f>$A$3/E14/24</f>
        <v>#DIV/0!</v>
      </c>
      <c r="G14" s="54" t="e">
        <f>D14*F14</f>
        <v>#DIV/0!</v>
      </c>
      <c r="H14" s="85"/>
      <c r="I14" s="93">
        <v>3</v>
      </c>
      <c r="J14" s="61">
        <f>VLOOKUP(I14,Steuerung!$A$2:$D$18,2,FALSE)</f>
        <v>156</v>
      </c>
      <c r="K14" s="48"/>
      <c r="L14" s="49" t="e">
        <f>$A$3/K14/24</f>
        <v>#DIV/0!</v>
      </c>
      <c r="M14" s="54" t="e">
        <f>J14*L14</f>
        <v>#DIV/0!</v>
      </c>
      <c r="N14" s="85"/>
    </row>
    <row r="15" spans="1:14" s="50" customFormat="1" ht="13.5" customHeight="1">
      <c r="A15" s="72" t="s">
        <v>228</v>
      </c>
      <c r="B15" s="72" t="s">
        <v>269</v>
      </c>
      <c r="C15" s="73" t="s">
        <v>73</v>
      </c>
      <c r="D15" s="61">
        <f>VLOOKUP(C15,Steuerung!$A$2:$D$18,2,FALSE)</f>
        <v>12</v>
      </c>
      <c r="E15" s="48"/>
      <c r="F15" s="49" t="e">
        <f>$A$3/E15/24</f>
        <v>#DIV/0!</v>
      </c>
      <c r="G15" s="54" t="e">
        <f>D15*F15</f>
        <v>#DIV/0!</v>
      </c>
      <c r="H15" s="85"/>
      <c r="I15" s="93" t="s">
        <v>73</v>
      </c>
      <c r="J15" s="61">
        <f>VLOOKUP(I15,Steuerung!$A$2:$D$18,2,FALSE)</f>
        <v>12</v>
      </c>
      <c r="K15" s="48"/>
      <c r="L15" s="49" t="e">
        <f>$A$3/K15/24</f>
        <v>#DIV/0!</v>
      </c>
      <c r="M15" s="54" t="e">
        <f>J15*L15</f>
        <v>#DIV/0!</v>
      </c>
      <c r="N15" s="85"/>
    </row>
    <row r="16" spans="1:14" s="50" customFormat="1" ht="13.5" customHeight="1">
      <c r="A16" s="134" t="s">
        <v>199</v>
      </c>
      <c r="B16" s="91"/>
      <c r="C16" s="148"/>
      <c r="D16" s="138"/>
      <c r="E16" s="138"/>
      <c r="F16" s="138"/>
      <c r="G16" s="151"/>
      <c r="H16" s="85"/>
      <c r="I16" s="138"/>
      <c r="J16" s="138"/>
      <c r="K16" s="138"/>
      <c r="L16" s="138"/>
      <c r="M16" s="151"/>
      <c r="N16" s="85"/>
    </row>
    <row r="17" spans="1:14" s="50" customFormat="1" ht="13.5" customHeight="1">
      <c r="A17" s="72" t="s">
        <v>620</v>
      </c>
      <c r="B17" s="72" t="s">
        <v>231</v>
      </c>
      <c r="C17" s="73">
        <v>5</v>
      </c>
      <c r="D17" s="61">
        <f>VLOOKUP(C17,Steuerung!$A$2:$D$18,2,FALSE)</f>
        <v>250</v>
      </c>
      <c r="E17" s="48"/>
      <c r="F17" s="49" t="e">
        <f t="shared" ref="F17:F19" si="0">$A$3/E17/24</f>
        <v>#DIV/0!</v>
      </c>
      <c r="G17" s="54" t="e">
        <f t="shared" ref="G17:G19" si="1">D17*F17</f>
        <v>#DIV/0!</v>
      </c>
      <c r="H17" s="85"/>
      <c r="I17" s="93">
        <v>3</v>
      </c>
      <c r="J17" s="61">
        <f>VLOOKUP(I17,Steuerung!$A$2:$D$18,2,FALSE)</f>
        <v>156</v>
      </c>
      <c r="K17" s="48"/>
      <c r="L17" s="49" t="e">
        <f t="shared" ref="L17:L19" si="2">$A$3/K17/24</f>
        <v>#DIV/0!</v>
      </c>
      <c r="M17" s="54" t="e">
        <f t="shared" ref="M17:M19" si="3">J17*L17</f>
        <v>#DIV/0!</v>
      </c>
      <c r="N17" s="85"/>
    </row>
    <row r="18" spans="1:14" s="50" customFormat="1" ht="13.5" customHeight="1">
      <c r="A18" s="72" t="s">
        <v>200</v>
      </c>
      <c r="B18" s="72" t="s">
        <v>234</v>
      </c>
      <c r="C18" s="73">
        <v>1</v>
      </c>
      <c r="D18" s="61">
        <f>VLOOKUP(C18,Steuerung!$A$2:$D$18,2,FALSE)</f>
        <v>52</v>
      </c>
      <c r="E18" s="48"/>
      <c r="F18" s="49" t="e">
        <f t="shared" si="0"/>
        <v>#DIV/0!</v>
      </c>
      <c r="G18" s="54" t="e">
        <f t="shared" si="1"/>
        <v>#DIV/0!</v>
      </c>
      <c r="H18" s="85"/>
      <c r="I18" s="93">
        <v>1</v>
      </c>
      <c r="J18" s="61">
        <f>VLOOKUP(I18,Steuerung!$A$2:$D$18,2,FALSE)</f>
        <v>52</v>
      </c>
      <c r="K18" s="48"/>
      <c r="L18" s="49" t="e">
        <f t="shared" si="2"/>
        <v>#DIV/0!</v>
      </c>
      <c r="M18" s="54" t="e">
        <f t="shared" si="3"/>
        <v>#DIV/0!</v>
      </c>
      <c r="N18" s="85"/>
    </row>
    <row r="19" spans="1:14" s="50" customFormat="1" ht="13.5" customHeight="1">
      <c r="A19" s="72" t="s">
        <v>620</v>
      </c>
      <c r="B19" s="72" t="s">
        <v>605</v>
      </c>
      <c r="C19" s="73" t="s">
        <v>73</v>
      </c>
      <c r="D19" s="61">
        <f>VLOOKUP(C19,Steuerung!$A$2:$D$18,2,FALSE)</f>
        <v>12</v>
      </c>
      <c r="E19" s="48"/>
      <c r="F19" s="49" t="e">
        <f t="shared" si="0"/>
        <v>#DIV/0!</v>
      </c>
      <c r="G19" s="54" t="e">
        <f t="shared" si="1"/>
        <v>#DIV/0!</v>
      </c>
      <c r="H19" s="85"/>
      <c r="I19" s="93" t="s">
        <v>73</v>
      </c>
      <c r="J19" s="61">
        <f>VLOOKUP(I19,Steuerung!$A$2:$D$18,2,FALSE)</f>
        <v>12</v>
      </c>
      <c r="K19" s="48"/>
      <c r="L19" s="49" t="e">
        <f t="shared" si="2"/>
        <v>#DIV/0!</v>
      </c>
      <c r="M19" s="54" t="e">
        <f t="shared" si="3"/>
        <v>#DIV/0!</v>
      </c>
      <c r="N19" s="85"/>
    </row>
    <row r="20" spans="1:14" s="50" customFormat="1" ht="13.5" customHeight="1">
      <c r="A20" s="72" t="s">
        <v>679</v>
      </c>
      <c r="B20" s="72" t="s">
        <v>621</v>
      </c>
      <c r="C20" s="73" t="s">
        <v>73</v>
      </c>
      <c r="D20" s="61">
        <f>VLOOKUP(C20,Steuerung!$A$2:$D$18,2,FALSE)</f>
        <v>12</v>
      </c>
      <c r="E20" s="48"/>
      <c r="F20" s="49" t="e">
        <f>$A$3/E20/24</f>
        <v>#DIV/0!</v>
      </c>
      <c r="G20" s="54" t="e">
        <f>D20*F20</f>
        <v>#DIV/0!</v>
      </c>
      <c r="H20" s="85"/>
      <c r="I20" s="93" t="s">
        <v>73</v>
      </c>
      <c r="J20" s="61">
        <f>VLOOKUP(I20,Steuerung!$A$2:$D$18,2,FALSE)</f>
        <v>12</v>
      </c>
      <c r="K20" s="48"/>
      <c r="L20" s="49" t="e">
        <f>$A$3/K20/24</f>
        <v>#DIV/0!</v>
      </c>
      <c r="M20" s="54" t="e">
        <f>J20*L20</f>
        <v>#DIV/0!</v>
      </c>
      <c r="N20" s="85"/>
    </row>
    <row r="21" spans="1:14" s="50" customFormat="1" ht="13.5" customHeight="1">
      <c r="A21" s="92" t="s">
        <v>213</v>
      </c>
      <c r="B21" s="72" t="s">
        <v>229</v>
      </c>
      <c r="C21" s="73" t="s">
        <v>69</v>
      </c>
      <c r="D21" s="61">
        <f>VLOOKUP(C21,Steuerung!$A$2:$D$18,2,FALSE)</f>
        <v>4</v>
      </c>
      <c r="E21" s="48"/>
      <c r="F21" s="49" t="e">
        <f>$A$3/E21/24</f>
        <v>#DIV/0!</v>
      </c>
      <c r="G21" s="54" t="e">
        <f>D21*F21</f>
        <v>#DIV/0!</v>
      </c>
      <c r="H21" s="85"/>
      <c r="I21" s="93" t="s">
        <v>69</v>
      </c>
      <c r="J21" s="61">
        <f>VLOOKUP(I21,Steuerung!$A$2:$D$18,2,FALSE)</f>
        <v>4</v>
      </c>
      <c r="K21" s="48"/>
      <c r="L21" s="49" t="e">
        <f>$A$3/K21/24</f>
        <v>#DIV/0!</v>
      </c>
      <c r="M21" s="54" t="e">
        <f>J21*L21</f>
        <v>#DIV/0!</v>
      </c>
      <c r="N21" s="85"/>
    </row>
    <row r="22" spans="1:14" ht="13.5" customHeight="1">
      <c r="A22" s="71"/>
      <c r="E22" s="145"/>
      <c r="F22" s="146" t="s">
        <v>218</v>
      </c>
      <c r="G22" s="475" t="e">
        <f>SUM(G13:G21)</f>
        <v>#DIV/0!</v>
      </c>
      <c r="H22" s="106"/>
      <c r="K22" s="145"/>
      <c r="L22" s="146" t="s">
        <v>218</v>
      </c>
      <c r="M22" s="475" t="e">
        <f>SUM(M13:M21)</f>
        <v>#DIV/0!</v>
      </c>
      <c r="N22" s="106"/>
    </row>
    <row r="23" spans="1:14" ht="13.5" customHeight="1">
      <c r="E23" s="145"/>
      <c r="F23" s="146" t="s">
        <v>733</v>
      </c>
      <c r="G23" s="475">
        <v>0</v>
      </c>
      <c r="H23" s="83"/>
      <c r="K23" s="145"/>
      <c r="L23" s="146" t="s">
        <v>733</v>
      </c>
      <c r="M23" s="475">
        <v>0</v>
      </c>
      <c r="N23" s="83"/>
    </row>
    <row r="24" spans="1:14" ht="13.5" customHeight="1">
      <c r="A24" s="516" t="s">
        <v>650</v>
      </c>
      <c r="B24" s="517"/>
      <c r="C24" s="512"/>
      <c r="D24" s="512"/>
      <c r="E24" s="145"/>
      <c r="F24" s="146" t="s">
        <v>734</v>
      </c>
      <c r="G24" s="475">
        <v>0</v>
      </c>
      <c r="H24" s="510"/>
      <c r="K24" s="145"/>
      <c r="L24" s="146" t="s">
        <v>734</v>
      </c>
      <c r="M24" s="475">
        <v>0</v>
      </c>
      <c r="N24" s="510"/>
    </row>
    <row r="25" spans="1:14" ht="14.85" customHeight="1"/>
    <row r="26" spans="1:14" ht="14.85" customHeight="1"/>
    <row r="27" spans="1:14" ht="14.85" customHeight="1"/>
    <row r="28" spans="1:14" ht="14.85" customHeight="1"/>
    <row r="29" spans="1:14" ht="14.85" customHeight="1"/>
    <row r="30" spans="1:14" ht="14.85" customHeight="1"/>
    <row r="31" spans="1:14" ht="14.85" customHeight="1"/>
    <row r="32" spans="1:14" ht="14.85" customHeight="1"/>
    <row r="33" ht="14.85" customHeight="1"/>
    <row r="34" ht="14.85" customHeight="1"/>
  </sheetData>
  <sheetProtection algorithmName="SHA-512" hashValue="W2OR08QLhzztmfbhSgazB0zqbQ07u/GnQIUDspva38TzRIZGjXRFL9PSjPw1xTNi3GnVO3mwMLPBl/rjx18GiA==" saltValue="7kEQSdgSEbpl6yg5StwD+w==" spinCount="100000" sheet="1" objects="1" scenarios="1"/>
  <mergeCells count="12">
    <mergeCell ref="C4:D4"/>
    <mergeCell ref="I4:J4"/>
    <mergeCell ref="C5:D5"/>
    <mergeCell ref="C3:D3"/>
    <mergeCell ref="I3:J3"/>
    <mergeCell ref="I5:J5"/>
    <mergeCell ref="C8:D8"/>
    <mergeCell ref="I8:J8"/>
    <mergeCell ref="C9:D9"/>
    <mergeCell ref="I9:J9"/>
    <mergeCell ref="C7:D7"/>
    <mergeCell ref="I7:J7"/>
  </mergeCells>
  <pageMargins left="0.70866141732283472" right="0.70866141732283472" top="0.78740157480314965" bottom="0.78740157480314965" header="0.31496062992125984" footer="0.31496062992125984"/>
  <pageSetup paperSize="9" scale="63" orientation="landscape" r:id="rId1"/>
  <headerFooter>
    <oddHeader xml:space="preserve">&amp;L&amp;"Arial,Standard"&amp;8&amp;F
&amp;C&amp;"Arial,Standard"&amp;8&amp;A&amp;R&amp;G </oddHeader>
    <oddFooter xml:space="preserve">&amp;C&amp;"Arial,Standard"&amp;8Seite &amp;P von &amp;N Seiten&amp;R&amp;"Arial,Standard"&amp;8copyright by: SV </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04531-5BC1-4850-9035-5307FF254B20}">
  <sheetPr codeName="Tabelle70">
    <tabColor rgb="FFFFFFCC"/>
    <pageSetUpPr fitToPage="1"/>
  </sheetPr>
  <dimension ref="A1:H34"/>
  <sheetViews>
    <sheetView workbookViewId="0">
      <selection activeCell="E13" sqref="E13"/>
    </sheetView>
  </sheetViews>
  <sheetFormatPr baseColWidth="10" defaultColWidth="11.41015625" defaultRowHeight="10.35"/>
  <cols>
    <col min="1" max="1" width="57.41015625" style="5" customWidth="1"/>
    <col min="2" max="2" width="40.64453125" style="5" customWidth="1"/>
    <col min="3" max="3" width="4.703125" style="5" customWidth="1"/>
    <col min="4" max="4" width="7.5859375" style="5" customWidth="1"/>
    <col min="5" max="5" width="11.29296875" style="5" customWidth="1"/>
    <col min="6" max="6" width="7.5859375" style="5" customWidth="1"/>
    <col min="7" max="7" width="9.8203125" style="5" customWidth="1"/>
    <col min="8" max="8" width="0.703125" style="5" customWidth="1"/>
    <col min="9" max="16384" width="11.41015625" style="5"/>
  </cols>
  <sheetData>
    <row r="1" spans="1:8" ht="14.7" customHeight="1">
      <c r="A1" s="67" t="s">
        <v>677</v>
      </c>
      <c r="B1" s="494"/>
      <c r="C1" s="495" t="s">
        <v>103</v>
      </c>
      <c r="D1" s="43" t="s">
        <v>595</v>
      </c>
      <c r="E1" s="43" t="s">
        <v>634</v>
      </c>
      <c r="F1" s="43" t="s">
        <v>635</v>
      </c>
      <c r="G1" s="53"/>
      <c r="H1" s="81"/>
    </row>
    <row r="2" spans="1:8" ht="14.7" customHeight="1">
      <c r="A2" s="64"/>
      <c r="B2" s="101"/>
      <c r="C2" s="82"/>
      <c r="D2" s="44">
        <f>$A$3</f>
        <v>20</v>
      </c>
      <c r="E2" s="45" t="s">
        <v>92</v>
      </c>
      <c r="F2" s="45"/>
      <c r="G2" s="45"/>
      <c r="H2" s="83"/>
    </row>
    <row r="3" spans="1:8" ht="14.7" customHeight="1">
      <c r="A3" s="65">
        <v>20</v>
      </c>
      <c r="B3" s="101"/>
      <c r="C3" s="1041" t="e">
        <f>$A$3 / ((G22*24) /D$6)</f>
        <v>#DIV/0!</v>
      </c>
      <c r="D3" s="1042"/>
      <c r="E3" s="46" t="s">
        <v>93</v>
      </c>
      <c r="F3" s="45"/>
      <c r="G3" s="45"/>
      <c r="H3" s="83"/>
    </row>
    <row r="4" spans="1:8" ht="14.7" customHeight="1">
      <c r="A4" s="66"/>
      <c r="B4" s="101"/>
      <c r="C4" s="1041">
        <v>0</v>
      </c>
      <c r="D4" s="1042"/>
      <c r="E4" s="46" t="s">
        <v>161</v>
      </c>
      <c r="F4" s="45"/>
      <c r="G4" s="45"/>
      <c r="H4" s="83"/>
    </row>
    <row r="5" spans="1:8" ht="14.7" customHeight="1">
      <c r="A5" s="68"/>
      <c r="B5" s="101"/>
      <c r="C5" s="1041">
        <v>0</v>
      </c>
      <c r="D5" s="1042"/>
      <c r="E5" s="46" t="s">
        <v>100</v>
      </c>
      <c r="F5" s="45"/>
      <c r="G5" s="45"/>
      <c r="H5" s="83"/>
    </row>
    <row r="6" spans="1:8" ht="14.7" customHeight="1">
      <c r="A6" s="68"/>
      <c r="B6" s="102"/>
      <c r="C6" s="68"/>
      <c r="D6" s="47">
        <f>D13</f>
        <v>250</v>
      </c>
      <c r="E6" s="45" t="s">
        <v>94</v>
      </c>
      <c r="F6" s="51"/>
      <c r="G6" s="55"/>
      <c r="H6" s="83"/>
    </row>
    <row r="7" spans="1:8" ht="14.7" customHeight="1">
      <c r="A7" s="68"/>
      <c r="B7" s="102"/>
      <c r="C7" s="1039"/>
      <c r="D7" s="1040"/>
      <c r="E7" s="52"/>
      <c r="F7" s="45"/>
      <c r="G7" s="45"/>
      <c r="H7" s="83"/>
    </row>
    <row r="8" spans="1:8" ht="14.7" customHeight="1">
      <c r="A8" s="68"/>
      <c r="B8" s="103"/>
      <c r="C8" s="1039"/>
      <c r="D8" s="1040"/>
      <c r="E8" s="52"/>
      <c r="F8" s="45"/>
      <c r="G8" s="45"/>
      <c r="H8" s="83"/>
    </row>
    <row r="9" spans="1:8" ht="14.7" customHeight="1" thickBot="1">
      <c r="A9" s="68"/>
      <c r="B9" s="102"/>
      <c r="C9" s="1039"/>
      <c r="D9" s="1040"/>
      <c r="E9" s="52"/>
      <c r="F9" s="45"/>
      <c r="G9" s="45"/>
      <c r="H9" s="83"/>
    </row>
    <row r="10" spans="1:8" ht="14.7" customHeight="1">
      <c r="A10" s="95"/>
      <c r="B10" s="97"/>
      <c r="C10" s="95"/>
      <c r="D10" s="96"/>
      <c r="E10" s="143" t="s">
        <v>95</v>
      </c>
      <c r="F10" s="96"/>
      <c r="G10" s="96"/>
      <c r="H10" s="83"/>
    </row>
    <row r="11" spans="1:8" s="50" customFormat="1" ht="22.2" customHeight="1">
      <c r="A11" s="74"/>
      <c r="B11" s="74"/>
      <c r="C11" s="84"/>
      <c r="D11" s="105" t="s">
        <v>104</v>
      </c>
      <c r="E11" s="142" t="s">
        <v>197</v>
      </c>
      <c r="F11" s="98" t="s">
        <v>96</v>
      </c>
      <c r="G11" s="36" t="s">
        <v>97</v>
      </c>
      <c r="H11" s="85"/>
    </row>
    <row r="12" spans="1:8" s="50" customFormat="1" ht="13.5" customHeight="1">
      <c r="A12" s="99" t="s">
        <v>214</v>
      </c>
      <c r="B12" s="86" t="s">
        <v>678</v>
      </c>
      <c r="C12" s="84"/>
      <c r="D12" s="87" t="s">
        <v>98</v>
      </c>
      <c r="E12" s="88" t="s">
        <v>195</v>
      </c>
      <c r="F12" s="89" t="s">
        <v>198</v>
      </c>
      <c r="G12" s="90" t="s">
        <v>198</v>
      </c>
      <c r="H12" s="85"/>
    </row>
    <row r="13" spans="1:8" ht="13.5" customHeight="1">
      <c r="A13" s="72" t="s">
        <v>236</v>
      </c>
      <c r="B13" s="72" t="s">
        <v>610</v>
      </c>
      <c r="C13" s="73">
        <v>5</v>
      </c>
      <c r="D13" s="61">
        <f>VLOOKUP(C13,Steuerung!$A$2:$D$18,2,FALSE)</f>
        <v>250</v>
      </c>
      <c r="E13" s="48"/>
      <c r="F13" s="49" t="e">
        <f>$A$3/E13/24</f>
        <v>#DIV/0!</v>
      </c>
      <c r="G13" s="54" t="e">
        <f>D13*F13</f>
        <v>#DIV/0!</v>
      </c>
      <c r="H13" s="85"/>
    </row>
    <row r="14" spans="1:8" ht="13.5" customHeight="1">
      <c r="A14" s="72" t="s">
        <v>237</v>
      </c>
      <c r="B14" s="72" t="s">
        <v>264</v>
      </c>
      <c r="C14" s="73">
        <v>5</v>
      </c>
      <c r="D14" s="61">
        <f>VLOOKUP(C14,Steuerung!$A$2:$D$18,2,FALSE)</f>
        <v>250</v>
      </c>
      <c r="E14" s="48"/>
      <c r="F14" s="49" t="e">
        <f>$A$3/E14/24</f>
        <v>#DIV/0!</v>
      </c>
      <c r="G14" s="54" t="e">
        <f>D14*F14</f>
        <v>#DIV/0!</v>
      </c>
      <c r="H14" s="85"/>
    </row>
    <row r="15" spans="1:8" ht="13.5" customHeight="1">
      <c r="A15" s="72" t="s">
        <v>228</v>
      </c>
      <c r="B15" s="72" t="s">
        <v>269</v>
      </c>
      <c r="C15" s="73" t="s">
        <v>73</v>
      </c>
      <c r="D15" s="61">
        <f>VLOOKUP(C15,Steuerung!$A$2:$D$18,2,FALSE)</f>
        <v>12</v>
      </c>
      <c r="E15" s="48"/>
      <c r="F15" s="49" t="e">
        <f>$A$3/E15/24</f>
        <v>#DIV/0!</v>
      </c>
      <c r="G15" s="54" t="e">
        <f>D15*F15</f>
        <v>#DIV/0!</v>
      </c>
      <c r="H15" s="85"/>
    </row>
    <row r="16" spans="1:8" s="50" customFormat="1" ht="13.5" customHeight="1">
      <c r="A16" s="134" t="s">
        <v>199</v>
      </c>
      <c r="B16" s="91"/>
      <c r="C16" s="148"/>
      <c r="D16" s="138"/>
      <c r="E16" s="138"/>
      <c r="F16" s="138"/>
      <c r="G16" s="151"/>
      <c r="H16" s="85"/>
    </row>
    <row r="17" spans="1:8" ht="13.5" customHeight="1">
      <c r="A17" s="72" t="s">
        <v>739</v>
      </c>
      <c r="B17" s="482" t="s">
        <v>231</v>
      </c>
      <c r="C17" s="73">
        <v>5</v>
      </c>
      <c r="D17" s="61">
        <f>VLOOKUP(C17,Steuerung!$A$2:$D$18,2,FALSE)</f>
        <v>250</v>
      </c>
      <c r="E17" s="48"/>
      <c r="F17" s="49" t="e">
        <f t="shared" ref="F17:F19" si="0">$A$3/E17/24</f>
        <v>#DIV/0!</v>
      </c>
      <c r="G17" s="54" t="e">
        <f t="shared" ref="G17:G19" si="1">D17*F17</f>
        <v>#DIV/0!</v>
      </c>
      <c r="H17" s="85"/>
    </row>
    <row r="18" spans="1:8" ht="13.5" customHeight="1">
      <c r="A18" s="72" t="s">
        <v>739</v>
      </c>
      <c r="B18" s="482" t="s">
        <v>605</v>
      </c>
      <c r="C18" s="73" t="s">
        <v>73</v>
      </c>
      <c r="D18" s="61">
        <f>VLOOKUP(C18,Steuerung!$A$2:$D$18,2,FALSE)</f>
        <v>12</v>
      </c>
      <c r="E18" s="48"/>
      <c r="F18" s="49" t="e">
        <f t="shared" si="0"/>
        <v>#DIV/0!</v>
      </c>
      <c r="G18" s="54" t="e">
        <f t="shared" si="1"/>
        <v>#DIV/0!</v>
      </c>
      <c r="H18" s="85"/>
    </row>
    <row r="19" spans="1:8" ht="13.5" customHeight="1">
      <c r="A19" s="72" t="s">
        <v>679</v>
      </c>
      <c r="B19" s="482" t="s">
        <v>621</v>
      </c>
      <c r="C19" s="73" t="s">
        <v>73</v>
      </c>
      <c r="D19" s="61">
        <f>VLOOKUP(C19,Steuerung!$A$2:$D$18,2,FALSE)</f>
        <v>12</v>
      </c>
      <c r="E19" s="48"/>
      <c r="F19" s="49" t="e">
        <f t="shared" si="0"/>
        <v>#DIV/0!</v>
      </c>
      <c r="G19" s="54" t="e">
        <f t="shared" si="1"/>
        <v>#DIV/0!</v>
      </c>
      <c r="H19" s="85"/>
    </row>
    <row r="20" spans="1:8" ht="13.5" customHeight="1">
      <c r="A20" s="72" t="s">
        <v>200</v>
      </c>
      <c r="B20" s="482" t="s">
        <v>234</v>
      </c>
      <c r="C20" s="73">
        <v>1</v>
      </c>
      <c r="D20" s="61">
        <f>VLOOKUP(C20,Steuerung!$A$2:$D$18,2,FALSE)</f>
        <v>52</v>
      </c>
      <c r="E20" s="48"/>
      <c r="F20" s="49" t="e">
        <f>$A$3/E20/24</f>
        <v>#DIV/0!</v>
      </c>
      <c r="G20" s="54" t="e">
        <f>D20*F20</f>
        <v>#DIV/0!</v>
      </c>
      <c r="H20" s="85"/>
    </row>
    <row r="21" spans="1:8" ht="13.5" customHeight="1">
      <c r="A21" s="92" t="s">
        <v>213</v>
      </c>
      <c r="B21" s="482" t="s">
        <v>229</v>
      </c>
      <c r="C21" s="73" t="s">
        <v>73</v>
      </c>
      <c r="D21" s="61">
        <f>VLOOKUP(C21,Steuerung!$A$2:$D$18,2,FALSE)</f>
        <v>12</v>
      </c>
      <c r="E21" s="48"/>
      <c r="F21" s="49" t="e">
        <f>$A$3/E21/24</f>
        <v>#DIV/0!</v>
      </c>
      <c r="G21" s="54" t="e">
        <f>D21*F21</f>
        <v>#DIV/0!</v>
      </c>
      <c r="H21" s="85"/>
    </row>
    <row r="22" spans="1:8" ht="13.5" customHeight="1">
      <c r="A22" s="71"/>
      <c r="E22" s="145"/>
      <c r="F22" s="146" t="s">
        <v>218</v>
      </c>
      <c r="G22" s="475" t="e">
        <f>SUM(G13:G21)</f>
        <v>#DIV/0!</v>
      </c>
      <c r="H22" s="106"/>
    </row>
    <row r="23" spans="1:8" ht="13.5" customHeight="1">
      <c r="E23" s="145"/>
      <c r="F23" s="146" t="s">
        <v>733</v>
      </c>
      <c r="G23" s="475">
        <v>0</v>
      </c>
      <c r="H23" s="106"/>
    </row>
    <row r="24" spans="1:8" ht="13.5" customHeight="1">
      <c r="A24" s="513" t="s">
        <v>650</v>
      </c>
      <c r="B24" s="514"/>
      <c r="C24" s="512"/>
      <c r="D24" s="512"/>
      <c r="E24" s="145"/>
      <c r="F24" s="146" t="s">
        <v>734</v>
      </c>
      <c r="G24" s="475">
        <v>0</v>
      </c>
      <c r="H24" s="507"/>
    </row>
    <row r="25" spans="1:8" ht="13.5" customHeight="1"/>
    <row r="26" spans="1:8" ht="14.85" customHeight="1"/>
    <row r="27" spans="1:8" ht="14.85" customHeight="1"/>
    <row r="28" spans="1:8" ht="14.85" customHeight="1"/>
    <row r="29" spans="1:8" ht="14.85" customHeight="1"/>
    <row r="30" spans="1:8" ht="14.85" customHeight="1"/>
    <row r="31" spans="1:8" ht="14.85" customHeight="1"/>
    <row r="32" spans="1:8" ht="14.85" customHeight="1"/>
    <row r="33" ht="14.85" customHeight="1"/>
    <row r="34" ht="14.85" customHeight="1"/>
  </sheetData>
  <sheetProtection algorithmName="SHA-512" hashValue="OIzQ8hasEXwjh7IwsP5NG7IUdq3bS8GD2Zyx86vyQe4ZOijzaV25G6pDt+XMpu6g/hY6VmSrcUCCyuHOO9Y4BA==" saltValue="i0PxYxgJDmwFZe/ye0RZHw==" spinCount="100000" sheet="1" objects="1" scenarios="1"/>
  <mergeCells count="6">
    <mergeCell ref="C9:D9"/>
    <mergeCell ref="C5:D5"/>
    <mergeCell ref="C3:D3"/>
    <mergeCell ref="C4:D4"/>
    <mergeCell ref="C7:D7"/>
    <mergeCell ref="C8:D8"/>
  </mergeCells>
  <pageMargins left="0.70866141732283472" right="0.70866141732283472" top="0.78740157480314965" bottom="0.78740157480314965" header="0.31496062992125984" footer="0.31496062992125984"/>
  <pageSetup paperSize="9" scale="56" orientation="landscape" r:id="rId1"/>
  <headerFooter>
    <oddHeader xml:space="preserve">&amp;L&amp;"Arial,Standard"&amp;8&amp;F
&amp;C&amp;"Arial,Standard"&amp;8&amp;A&amp;R&amp;G </oddHeader>
    <oddFooter xml:space="preserve">&amp;C&amp;"Arial,Standard"&amp;8Seite &amp;P von &amp;N Seiten&amp;R&amp;"Arial,Standard"&amp;8copyright by: SV </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65">
    <tabColor rgb="FFFFFFCC"/>
  </sheetPr>
  <dimension ref="A1:H65"/>
  <sheetViews>
    <sheetView workbookViewId="0">
      <selection activeCell="H1" sqref="H1"/>
    </sheetView>
  </sheetViews>
  <sheetFormatPr baseColWidth="10" defaultColWidth="11.41015625" defaultRowHeight="10.35"/>
  <cols>
    <col min="1" max="1" width="47.52734375" style="5" customWidth="1"/>
    <col min="2" max="2" width="57.5859375" style="5" customWidth="1"/>
    <col min="3" max="3" width="4.46875" style="5" customWidth="1"/>
    <col min="4" max="4" width="7.5859375" style="5" customWidth="1"/>
    <col min="5" max="5" width="11.29296875" style="5" customWidth="1"/>
    <col min="6" max="7" width="7.5859375" style="5" customWidth="1"/>
    <col min="8" max="8" width="0.703125" style="5" customWidth="1"/>
    <col min="9" max="16384" width="11.41015625" style="5"/>
  </cols>
  <sheetData>
    <row r="1" spans="1:8" ht="13.2" customHeight="1">
      <c r="A1" s="67" t="s">
        <v>380</v>
      </c>
      <c r="B1" s="494"/>
      <c r="C1" s="495" t="s">
        <v>103</v>
      </c>
      <c r="D1" s="43" t="s">
        <v>91</v>
      </c>
      <c r="E1" s="43" t="s">
        <v>240</v>
      </c>
      <c r="F1" s="43" t="s">
        <v>241</v>
      </c>
      <c r="G1" s="53"/>
      <c r="H1" s="135"/>
    </row>
    <row r="2" spans="1:8" ht="13.2" customHeight="1">
      <c r="A2" s="64"/>
      <c r="B2" s="101"/>
      <c r="C2" s="82"/>
      <c r="D2" s="44">
        <f>$A$3</f>
        <v>10</v>
      </c>
      <c r="E2" s="45" t="s">
        <v>92</v>
      </c>
      <c r="F2" s="45"/>
      <c r="G2" s="45"/>
      <c r="H2" s="85"/>
    </row>
    <row r="3" spans="1:8" ht="13.2" customHeight="1">
      <c r="A3" s="65">
        <v>10</v>
      </c>
      <c r="B3" s="101"/>
      <c r="C3" s="1041" t="e">
        <f>$A$3 / ((G31*24) /D$13)</f>
        <v>#DIV/0!</v>
      </c>
      <c r="D3" s="1042"/>
      <c r="E3" s="46" t="s">
        <v>93</v>
      </c>
      <c r="F3" s="45"/>
      <c r="G3" s="45"/>
      <c r="H3" s="85"/>
    </row>
    <row r="4" spans="1:8" ht="13.2" customHeight="1">
      <c r="A4" s="66"/>
      <c r="B4" s="101"/>
      <c r="C4" s="1041">
        <v>0</v>
      </c>
      <c r="D4" s="1042"/>
      <c r="E4" s="46" t="s">
        <v>161</v>
      </c>
      <c r="F4" s="45"/>
      <c r="G4" s="45"/>
      <c r="H4" s="85"/>
    </row>
    <row r="5" spans="1:8" ht="13.2" customHeight="1">
      <c r="A5" s="66"/>
      <c r="B5" s="101"/>
      <c r="C5" s="1041">
        <v>0</v>
      </c>
      <c r="D5" s="1042"/>
      <c r="E5" s="46" t="s">
        <v>100</v>
      </c>
      <c r="F5" s="45"/>
      <c r="G5" s="45"/>
      <c r="H5" s="85"/>
    </row>
    <row r="6" spans="1:8" ht="13.2" customHeight="1">
      <c r="A6" s="66"/>
      <c r="B6" s="102"/>
      <c r="C6" s="68"/>
      <c r="D6" s="47">
        <f>D13</f>
        <v>250</v>
      </c>
      <c r="E6" s="45" t="s">
        <v>94</v>
      </c>
      <c r="F6" s="51"/>
      <c r="G6" s="55"/>
      <c r="H6" s="85"/>
    </row>
    <row r="7" spans="1:8" ht="13.2" customHeight="1">
      <c r="A7" s="66"/>
      <c r="B7" s="102"/>
      <c r="C7" s="1039"/>
      <c r="D7" s="1040"/>
      <c r="E7" s="52"/>
      <c r="F7" s="45"/>
      <c r="G7" s="45"/>
      <c r="H7" s="85"/>
    </row>
    <row r="8" spans="1:8" ht="13.2" customHeight="1">
      <c r="A8" s="66"/>
      <c r="B8" s="103"/>
      <c r="C8" s="1039"/>
      <c r="D8" s="1040"/>
      <c r="E8" s="52"/>
      <c r="F8" s="45"/>
      <c r="G8" s="45"/>
      <c r="H8" s="85"/>
    </row>
    <row r="9" spans="1:8" ht="13.2" customHeight="1" thickBot="1">
      <c r="A9" s="68"/>
      <c r="B9" s="102"/>
      <c r="C9" s="1039"/>
      <c r="D9" s="1040"/>
      <c r="E9" s="52"/>
      <c r="F9" s="45"/>
      <c r="G9" s="45"/>
      <c r="H9" s="85"/>
    </row>
    <row r="10" spans="1:8" ht="13.2" customHeight="1">
      <c r="A10" s="95"/>
      <c r="B10" s="97"/>
      <c r="C10" s="95"/>
      <c r="D10" s="96"/>
      <c r="E10" s="143" t="s">
        <v>95</v>
      </c>
      <c r="F10" s="96"/>
      <c r="G10" s="96"/>
      <c r="H10" s="85"/>
    </row>
    <row r="11" spans="1:8" s="124" customFormat="1" ht="21.75" customHeight="1">
      <c r="A11" s="74"/>
      <c r="B11" s="74"/>
      <c r="C11" s="112"/>
      <c r="D11" s="125" t="s">
        <v>104</v>
      </c>
      <c r="E11" s="142" t="s">
        <v>197</v>
      </c>
      <c r="F11" s="126" t="s">
        <v>96</v>
      </c>
      <c r="G11" s="127" t="s">
        <v>97</v>
      </c>
      <c r="H11" s="111"/>
    </row>
    <row r="12" spans="1:8" s="124" customFormat="1" ht="13.5" customHeight="1">
      <c r="A12" s="139" t="s">
        <v>214</v>
      </c>
      <c r="B12" s="86" t="s">
        <v>256</v>
      </c>
      <c r="C12" s="112"/>
      <c r="D12" s="114" t="s">
        <v>98</v>
      </c>
      <c r="E12" s="88" t="s">
        <v>195</v>
      </c>
      <c r="F12" s="115" t="s">
        <v>198</v>
      </c>
      <c r="G12" s="116" t="s">
        <v>198</v>
      </c>
      <c r="H12" s="111"/>
    </row>
    <row r="13" spans="1:8" s="124" customFormat="1" ht="13.5" customHeight="1">
      <c r="A13" s="128" t="s">
        <v>236</v>
      </c>
      <c r="B13" s="128" t="s">
        <v>301</v>
      </c>
      <c r="C13" s="123">
        <v>5</v>
      </c>
      <c r="D13" s="117">
        <f>VLOOKUP(C13,Steuerung!$A$2:$D$18,2,FALSE)</f>
        <v>250</v>
      </c>
      <c r="E13" s="118"/>
      <c r="F13" s="119" t="e">
        <f>$A$3/E13/24</f>
        <v>#DIV/0!</v>
      </c>
      <c r="G13" s="120" t="e">
        <f>D13*F13</f>
        <v>#DIV/0!</v>
      </c>
      <c r="H13" s="111"/>
    </row>
    <row r="14" spans="1:8" s="124" customFormat="1" ht="13.5" customHeight="1">
      <c r="A14" s="128" t="s">
        <v>625</v>
      </c>
      <c r="B14" s="128" t="s">
        <v>238</v>
      </c>
      <c r="C14" s="123" t="s">
        <v>73</v>
      </c>
      <c r="D14" s="117">
        <f>VLOOKUP(C14,Steuerung!$A$2:$D$18,2,FALSE)</f>
        <v>12</v>
      </c>
      <c r="E14" s="118"/>
      <c r="F14" s="119" t="e">
        <f>$A$3/E14/24</f>
        <v>#DIV/0!</v>
      </c>
      <c r="G14" s="120" t="e">
        <f>D14*F14</f>
        <v>#DIV/0!</v>
      </c>
      <c r="H14" s="111"/>
    </row>
    <row r="15" spans="1:8" s="124" customFormat="1" ht="13.5" customHeight="1">
      <c r="A15" s="128" t="s">
        <v>201</v>
      </c>
      <c r="B15" s="128" t="s">
        <v>239</v>
      </c>
      <c r="C15" s="123">
        <v>1</v>
      </c>
      <c r="D15" s="117">
        <f>VLOOKUP(C15,Steuerung!$A$2:$D$18,2,FALSE)</f>
        <v>52</v>
      </c>
      <c r="E15" s="118"/>
      <c r="F15" s="119" t="e">
        <f>$A$3/E15/24</f>
        <v>#DIV/0!</v>
      </c>
      <c r="G15" s="120" t="e">
        <f>D15*F15</f>
        <v>#DIV/0!</v>
      </c>
      <c r="H15" s="111"/>
    </row>
    <row r="16" spans="1:8" s="124" customFormat="1" ht="13.5" customHeight="1">
      <c r="A16" s="140" t="s">
        <v>199</v>
      </c>
      <c r="B16" s="141"/>
      <c r="C16" s="148"/>
      <c r="D16" s="138"/>
      <c r="E16" s="138"/>
      <c r="F16" s="138"/>
      <c r="G16" s="151"/>
      <c r="H16" s="111"/>
    </row>
    <row r="17" spans="1:8" s="124" customFormat="1" ht="13.5" customHeight="1">
      <c r="A17" s="122" t="s">
        <v>261</v>
      </c>
      <c r="B17" s="92" t="s">
        <v>233</v>
      </c>
      <c r="C17" s="123">
        <v>5</v>
      </c>
      <c r="D17" s="117">
        <f>VLOOKUP(C17,Steuerung!$A$2:$D$18,2,FALSE)</f>
        <v>250</v>
      </c>
      <c r="E17" s="118"/>
      <c r="F17" s="119" t="e">
        <f t="shared" ref="F17:F30" si="0">$A$3/E17/24</f>
        <v>#DIV/0!</v>
      </c>
      <c r="G17" s="120" t="e">
        <f>D17*F17</f>
        <v>#DIV/0!</v>
      </c>
      <c r="H17" s="111"/>
    </row>
    <row r="18" spans="1:8" s="124" customFormat="1" ht="13.5" customHeight="1">
      <c r="A18" s="122" t="s">
        <v>261</v>
      </c>
      <c r="B18" s="92" t="s">
        <v>303</v>
      </c>
      <c r="C18" s="123">
        <v>1</v>
      </c>
      <c r="D18" s="117">
        <f>VLOOKUP(C18,Steuerung!$A$2:$D$18,2,FALSE)</f>
        <v>52</v>
      </c>
      <c r="E18" s="118"/>
      <c r="F18" s="119" t="e">
        <f t="shared" ref="F18" si="1">$A$3/E18/24</f>
        <v>#DIV/0!</v>
      </c>
      <c r="G18" s="120" t="e">
        <f>D18*F18</f>
        <v>#DIV/0!</v>
      </c>
      <c r="H18" s="111"/>
    </row>
    <row r="19" spans="1:8" s="124" customFormat="1" ht="13.5" customHeight="1">
      <c r="A19" s="122" t="s">
        <v>682</v>
      </c>
      <c r="B19" s="92" t="s">
        <v>317</v>
      </c>
      <c r="C19" s="123">
        <v>5</v>
      </c>
      <c r="D19" s="117">
        <f>VLOOKUP(C19,Steuerung!$A$2:$D$18,2,FALSE)</f>
        <v>250</v>
      </c>
      <c r="E19" s="118"/>
      <c r="F19" s="119" t="e">
        <f>$A$3/E19/24</f>
        <v>#DIV/0!</v>
      </c>
      <c r="G19" s="120" t="e">
        <f>D19*F19</f>
        <v>#DIV/0!</v>
      </c>
      <c r="H19" s="111"/>
    </row>
    <row r="20" spans="1:8" s="124" customFormat="1" ht="13.5" customHeight="1">
      <c r="A20" s="122" t="s">
        <v>682</v>
      </c>
      <c r="B20" s="92" t="s">
        <v>605</v>
      </c>
      <c r="C20" s="123" t="s">
        <v>73</v>
      </c>
      <c r="D20" s="117">
        <f>VLOOKUP(C20,Steuerung!$A$2:$D$18,2,FALSE)</f>
        <v>12</v>
      </c>
      <c r="E20" s="118"/>
      <c r="F20" s="119" t="e">
        <f>$A$3/E20/24</f>
        <v>#DIV/0!</v>
      </c>
      <c r="G20" s="120" t="e">
        <f>D20*F20</f>
        <v>#DIV/0!</v>
      </c>
      <c r="H20" s="111"/>
    </row>
    <row r="21" spans="1:8" s="124" customFormat="1" ht="13.5" customHeight="1">
      <c r="A21" s="122" t="s">
        <v>369</v>
      </c>
      <c r="B21" s="92" t="s">
        <v>367</v>
      </c>
      <c r="C21" s="123">
        <v>5</v>
      </c>
      <c r="D21" s="117">
        <f>VLOOKUP(C21,Steuerung!$A$2:$D$18,2,FALSE)</f>
        <v>250</v>
      </c>
      <c r="E21" s="118"/>
      <c r="F21" s="119" t="e">
        <f t="shared" ref="F21" si="2">$A$3/E21/24</f>
        <v>#DIV/0!</v>
      </c>
      <c r="G21" s="120" t="e">
        <f t="shared" ref="G21" si="3">D21*F21</f>
        <v>#DIV/0!</v>
      </c>
      <c r="H21" s="111"/>
    </row>
    <row r="22" spans="1:8" s="124" customFormat="1" ht="13.5" customHeight="1">
      <c r="A22" s="122" t="s">
        <v>370</v>
      </c>
      <c r="B22" s="92" t="s">
        <v>371</v>
      </c>
      <c r="C22" s="123">
        <v>5</v>
      </c>
      <c r="D22" s="117">
        <f>VLOOKUP(C22,Steuerung!$A$2:$D$18,2,FALSE)</f>
        <v>250</v>
      </c>
      <c r="E22" s="118"/>
      <c r="F22" s="119" t="e">
        <f t="shared" ref="F22" si="4">$A$3/E22/24</f>
        <v>#DIV/0!</v>
      </c>
      <c r="G22" s="120" t="e">
        <f t="shared" ref="G22" si="5">D22*F22</f>
        <v>#DIV/0!</v>
      </c>
      <c r="H22" s="111"/>
    </row>
    <row r="23" spans="1:8" s="124" customFormat="1" ht="13.5" customHeight="1">
      <c r="A23" s="122" t="s">
        <v>315</v>
      </c>
      <c r="B23" s="92" t="s">
        <v>690</v>
      </c>
      <c r="C23" s="123">
        <v>1</v>
      </c>
      <c r="D23" s="117">
        <f>VLOOKUP(C23,Steuerung!$A$2:$D$18,2,FALSE)</f>
        <v>52</v>
      </c>
      <c r="E23" s="118"/>
      <c r="F23" s="119" t="e">
        <f>$A$3/E23/24</f>
        <v>#DIV/0!</v>
      </c>
      <c r="G23" s="120" t="e">
        <f>D23*F23</f>
        <v>#DIV/0!</v>
      </c>
      <c r="H23" s="111"/>
    </row>
    <row r="24" spans="1:8" s="124" customFormat="1" ht="13.5" customHeight="1">
      <c r="A24" s="122" t="s">
        <v>683</v>
      </c>
      <c r="B24" s="92" t="s">
        <v>605</v>
      </c>
      <c r="C24" s="123">
        <v>5</v>
      </c>
      <c r="D24" s="117">
        <f>VLOOKUP(C24,Steuerung!$A$2:$D$18,2,FALSE)</f>
        <v>250</v>
      </c>
      <c r="E24" s="118"/>
      <c r="F24" s="119" t="e">
        <f t="shared" si="0"/>
        <v>#DIV/0!</v>
      </c>
      <c r="G24" s="120" t="e">
        <f t="shared" ref="G24:G30" si="6">D24*F24</f>
        <v>#DIV/0!</v>
      </c>
      <c r="H24" s="111"/>
    </row>
    <row r="25" spans="1:8" s="124" customFormat="1" ht="13.5" customHeight="1">
      <c r="A25" s="122" t="s">
        <v>316</v>
      </c>
      <c r="B25" s="92" t="s">
        <v>626</v>
      </c>
      <c r="C25" s="123">
        <v>5</v>
      </c>
      <c r="D25" s="117">
        <f>VLOOKUP(C25,Steuerung!$A$2:$D$18,2,FALSE)</f>
        <v>250</v>
      </c>
      <c r="E25" s="118"/>
      <c r="F25" s="119" t="e">
        <f t="shared" si="0"/>
        <v>#DIV/0!</v>
      </c>
      <c r="G25" s="120" t="e">
        <f t="shared" si="6"/>
        <v>#DIV/0!</v>
      </c>
      <c r="H25" s="111"/>
    </row>
    <row r="26" spans="1:8" s="124" customFormat="1" ht="13.5" customHeight="1">
      <c r="A26" s="122" t="s">
        <v>368</v>
      </c>
      <c r="B26" s="92" t="s">
        <v>626</v>
      </c>
      <c r="C26" s="123">
        <v>1</v>
      </c>
      <c r="D26" s="117">
        <f>VLOOKUP(C26,Steuerung!$A$2:$D$18,2,FALSE)</f>
        <v>52</v>
      </c>
      <c r="E26" s="118"/>
      <c r="F26" s="119" t="e">
        <f t="shared" si="0"/>
        <v>#DIV/0!</v>
      </c>
      <c r="G26" s="120" t="e">
        <f t="shared" si="6"/>
        <v>#DIV/0!</v>
      </c>
      <c r="H26" s="111"/>
    </row>
    <row r="27" spans="1:8" s="124" customFormat="1" ht="13.5" customHeight="1">
      <c r="A27" s="122" t="s">
        <v>681</v>
      </c>
      <c r="B27" s="92" t="s">
        <v>627</v>
      </c>
      <c r="C27" s="123">
        <v>5</v>
      </c>
      <c r="D27" s="117">
        <f>VLOOKUP(C27,Steuerung!$A$2:$D$18,2,FALSE)</f>
        <v>250</v>
      </c>
      <c r="E27" s="118"/>
      <c r="F27" s="119" t="e">
        <f>$A$3/E27/24</f>
        <v>#DIV/0!</v>
      </c>
      <c r="G27" s="120" t="e">
        <f>D27*F27</f>
        <v>#DIV/0!</v>
      </c>
      <c r="H27" s="111"/>
    </row>
    <row r="28" spans="1:8" s="124" customFormat="1" ht="13.5" customHeight="1">
      <c r="A28" s="122" t="s">
        <v>628</v>
      </c>
      <c r="B28" s="92" t="s">
        <v>691</v>
      </c>
      <c r="C28" s="123" t="s">
        <v>73</v>
      </c>
      <c r="D28" s="117">
        <f>VLOOKUP(C28,Steuerung!$A$2:$D$18,2,FALSE)</f>
        <v>12</v>
      </c>
      <c r="E28" s="118"/>
      <c r="F28" s="119" t="e">
        <f>$A$3/E28/24</f>
        <v>#DIV/0!</v>
      </c>
      <c r="G28" s="120" t="e">
        <f>D28*F28</f>
        <v>#DIV/0!</v>
      </c>
      <c r="H28" s="111"/>
    </row>
    <row r="29" spans="1:8" s="124" customFormat="1" ht="13.5" customHeight="1">
      <c r="A29" s="122" t="s">
        <v>200</v>
      </c>
      <c r="B29" s="92" t="s">
        <v>234</v>
      </c>
      <c r="C29" s="123">
        <v>1</v>
      </c>
      <c r="D29" s="117">
        <f>VLOOKUP(C29,Steuerung!$A$2:$D$18,2,FALSE)</f>
        <v>52</v>
      </c>
      <c r="E29" s="118"/>
      <c r="F29" s="119" t="e">
        <f t="shared" si="0"/>
        <v>#DIV/0!</v>
      </c>
      <c r="G29" s="120" t="e">
        <f t="shared" si="6"/>
        <v>#DIV/0!</v>
      </c>
      <c r="H29" s="111"/>
    </row>
    <row r="30" spans="1:8" s="124" customFormat="1" ht="13.5" customHeight="1">
      <c r="A30" s="122" t="s">
        <v>230</v>
      </c>
      <c r="B30" s="92" t="s">
        <v>267</v>
      </c>
      <c r="C30" s="123" t="s">
        <v>73</v>
      </c>
      <c r="D30" s="117">
        <f>VLOOKUP(C30,Steuerung!$A$2:$D$18,2,FALSE)</f>
        <v>12</v>
      </c>
      <c r="E30" s="118"/>
      <c r="F30" s="119" t="e">
        <f t="shared" si="0"/>
        <v>#DIV/0!</v>
      </c>
      <c r="G30" s="120" t="e">
        <f t="shared" si="6"/>
        <v>#DIV/0!</v>
      </c>
      <c r="H30" s="111"/>
    </row>
    <row r="31" spans="1:8" s="110" customFormat="1" ht="13.5" customHeight="1">
      <c r="A31" s="1045"/>
      <c r="B31" s="1045"/>
      <c r="C31" s="1045"/>
      <c r="D31" s="1046"/>
      <c r="E31" s="145"/>
      <c r="F31" s="146" t="s">
        <v>218</v>
      </c>
      <c r="G31" s="475" t="e">
        <f>SUM(G13:G30)</f>
        <v>#DIV/0!</v>
      </c>
      <c r="H31" s="111"/>
    </row>
    <row r="32" spans="1:8" s="110" customFormat="1" ht="13.5" customHeight="1">
      <c r="E32" s="145"/>
      <c r="F32" s="146" t="s">
        <v>733</v>
      </c>
      <c r="G32" s="475">
        <v>0</v>
      </c>
      <c r="H32" s="111"/>
    </row>
    <row r="33" spans="1:8" s="110" customFormat="1" ht="13.5" customHeight="1">
      <c r="A33" s="513" t="s">
        <v>650</v>
      </c>
      <c r="B33" s="514"/>
      <c r="C33" s="515"/>
      <c r="D33" s="515"/>
      <c r="E33" s="145"/>
      <c r="F33" s="146" t="s">
        <v>734</v>
      </c>
      <c r="G33" s="475">
        <v>0</v>
      </c>
      <c r="H33" s="519"/>
    </row>
    <row r="34" spans="1:8" s="110" customFormat="1" ht="13.5" customHeight="1"/>
    <row r="35" spans="1:8" s="110" customFormat="1"/>
    <row r="36" spans="1:8" s="110" customFormat="1"/>
    <row r="37" spans="1:8" s="110" customFormat="1"/>
    <row r="38" spans="1:8" s="110" customFormat="1"/>
    <row r="39" spans="1:8" s="110" customFormat="1"/>
    <row r="40" spans="1:8" s="110" customFormat="1"/>
    <row r="41" spans="1:8" s="110" customFormat="1"/>
    <row r="42" spans="1:8" s="110" customFormat="1"/>
    <row r="43" spans="1:8" s="110" customFormat="1"/>
    <row r="44" spans="1:8" s="110" customFormat="1"/>
    <row r="45" spans="1:8" s="110" customFormat="1"/>
    <row r="46" spans="1:8" s="110" customFormat="1"/>
    <row r="47" spans="1:8" s="110" customFormat="1"/>
    <row r="48" spans="1:8" s="110" customFormat="1"/>
    <row r="49" s="110" customFormat="1"/>
    <row r="50" s="110" customFormat="1"/>
    <row r="51" s="110" customFormat="1"/>
    <row r="52" s="110" customFormat="1"/>
    <row r="53" s="110" customFormat="1"/>
    <row r="54" s="110" customFormat="1"/>
    <row r="55" s="110" customFormat="1"/>
    <row r="56" s="110" customFormat="1"/>
    <row r="57" s="110" customFormat="1"/>
    <row r="58" s="110" customFormat="1"/>
    <row r="59" s="110" customFormat="1"/>
    <row r="60" s="110" customFormat="1"/>
    <row r="61" s="110" customFormat="1"/>
    <row r="62" s="110" customFormat="1"/>
    <row r="63" s="110" customFormat="1"/>
    <row r="64" s="110" customFormat="1"/>
    <row r="65" s="110" customFormat="1"/>
  </sheetData>
  <sheetProtection algorithmName="SHA-512" hashValue="ExUL2I3ziRfmPGGr8AbDWEyXSl1l3/iNl0w0j0Yri62xOIVhHLspOQx5uG5Q37qcFGy1StBoHI2qa6eFkr9JCQ==" saltValue="5Zck6ve3451D4biIR7zWZA==" spinCount="100000" sheet="1" objects="1" scenarios="1"/>
  <mergeCells count="7">
    <mergeCell ref="C3:D3"/>
    <mergeCell ref="A31:D31"/>
    <mergeCell ref="C9:D9"/>
    <mergeCell ref="C4:D4"/>
    <mergeCell ref="C5:D5"/>
    <mergeCell ref="C7:D7"/>
    <mergeCell ref="C8:D8"/>
  </mergeCells>
  <pageMargins left="0.70866141732283472" right="0.70866141732283472" top="0.78740157480314965" bottom="0.78740157480314965" header="0.31496062992125984" footer="0.31496062992125984"/>
  <pageSetup paperSize="9" orientation="landscape" r:id="rId1"/>
  <headerFooter>
    <oddHeader xml:space="preserve">&amp;L&amp;"Arial,Standard"&amp;8&amp;F
&amp;C&amp;"Arial,Standard"&amp;8&amp;A&amp;R&amp;G </oddHeader>
    <oddFooter xml:space="preserve">&amp;C&amp;"Arial,Standard"&amp;8Seite &amp;P von &amp;N Seiten&amp;R&amp;"Arial,Standard"&amp;8copyright by: SV </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40E27-6B2C-4BBB-8471-6E8A443C42A9}">
  <sheetPr codeName="Tabelle37">
    <tabColor rgb="FFFFFFCC"/>
    <pageSetUpPr fitToPage="1"/>
  </sheetPr>
  <dimension ref="A1:H28"/>
  <sheetViews>
    <sheetView workbookViewId="0">
      <selection activeCell="H1" sqref="H1"/>
    </sheetView>
  </sheetViews>
  <sheetFormatPr baseColWidth="10" defaultColWidth="11.41015625" defaultRowHeight="10.35"/>
  <cols>
    <col min="1" max="1" width="42.29296875" style="5" customWidth="1"/>
    <col min="2" max="2" width="63.5859375" style="5" customWidth="1"/>
    <col min="3" max="3" width="4.8203125" style="5" customWidth="1"/>
    <col min="4" max="4" width="7.5859375" style="5" customWidth="1"/>
    <col min="5" max="5" width="11.29296875" style="5" customWidth="1"/>
    <col min="6" max="7" width="7.5859375" style="5" customWidth="1"/>
    <col min="8" max="8" width="0.703125" style="5" customWidth="1"/>
    <col min="9" max="17" width="11.41015625" style="5"/>
    <col min="18" max="19" width="11.41015625" style="5" customWidth="1"/>
    <col min="20" max="16384" width="11.41015625" style="5"/>
  </cols>
  <sheetData>
    <row r="1" spans="1:8" ht="13.2" customHeight="1">
      <c r="A1" s="67" t="s">
        <v>259</v>
      </c>
      <c r="B1" s="494"/>
      <c r="C1" s="495" t="s">
        <v>103</v>
      </c>
      <c r="D1" s="43" t="s">
        <v>89</v>
      </c>
      <c r="E1" s="43" t="s">
        <v>202</v>
      </c>
      <c r="F1" s="43" t="s">
        <v>90</v>
      </c>
      <c r="G1" s="511"/>
      <c r="H1" s="135"/>
    </row>
    <row r="2" spans="1:8" ht="13.2" customHeight="1">
      <c r="A2" s="64"/>
      <c r="B2" s="101"/>
      <c r="C2" s="82"/>
      <c r="D2" s="44">
        <f>$A$3</f>
        <v>16</v>
      </c>
      <c r="E2" s="45" t="s">
        <v>92</v>
      </c>
      <c r="F2" s="45"/>
      <c r="G2" s="45"/>
      <c r="H2" s="85"/>
    </row>
    <row r="3" spans="1:8" ht="13.2" customHeight="1">
      <c r="A3" s="65">
        <v>16</v>
      </c>
      <c r="B3" s="101"/>
      <c r="C3" s="1041" t="e">
        <f>$A$3 / ((G26*24) /D$6)</f>
        <v>#DIV/0!</v>
      </c>
      <c r="D3" s="1042"/>
      <c r="E3" s="46" t="s">
        <v>93</v>
      </c>
      <c r="F3" s="45"/>
      <c r="G3" s="45"/>
      <c r="H3" s="85"/>
    </row>
    <row r="4" spans="1:8" ht="13.2" customHeight="1">
      <c r="A4" s="66"/>
      <c r="B4" s="101"/>
      <c r="C4" s="1041">
        <v>0</v>
      </c>
      <c r="D4" s="1042"/>
      <c r="E4" s="46" t="s">
        <v>161</v>
      </c>
      <c r="F4" s="45"/>
      <c r="G4" s="45"/>
      <c r="H4" s="85"/>
    </row>
    <row r="5" spans="1:8" ht="13.2" customHeight="1">
      <c r="A5" s="68"/>
      <c r="B5" s="101"/>
      <c r="C5" s="1041">
        <v>0</v>
      </c>
      <c r="D5" s="1042"/>
      <c r="E5" s="46" t="s">
        <v>100</v>
      </c>
      <c r="F5" s="45"/>
      <c r="G5" s="45"/>
      <c r="H5" s="85"/>
    </row>
    <row r="6" spans="1:8" ht="13.2" customHeight="1">
      <c r="A6" s="68"/>
      <c r="B6" s="102"/>
      <c r="C6" s="68"/>
      <c r="D6" s="47">
        <f>D13</f>
        <v>250</v>
      </c>
      <c r="E6" s="45" t="s">
        <v>94</v>
      </c>
      <c r="F6" s="51"/>
      <c r="G6" s="55"/>
      <c r="H6" s="85"/>
    </row>
    <row r="7" spans="1:8" ht="13.2" customHeight="1">
      <c r="A7" s="68"/>
      <c r="B7" s="102"/>
      <c r="C7" s="1039"/>
      <c r="D7" s="1040"/>
      <c r="E7" s="52"/>
      <c r="F7" s="45"/>
      <c r="G7" s="45"/>
      <c r="H7" s="85"/>
    </row>
    <row r="8" spans="1:8" ht="13.2" customHeight="1">
      <c r="A8" s="68"/>
      <c r="B8" s="103"/>
      <c r="C8" s="1039"/>
      <c r="D8" s="1040"/>
      <c r="E8" s="52"/>
      <c r="F8" s="45"/>
      <c r="G8" s="45"/>
      <c r="H8" s="85"/>
    </row>
    <row r="9" spans="1:8" ht="13.2" customHeight="1" thickBot="1">
      <c r="A9" s="68"/>
      <c r="B9" s="102"/>
      <c r="C9" s="1039"/>
      <c r="D9" s="1040"/>
      <c r="E9" s="52"/>
      <c r="F9" s="45"/>
      <c r="G9" s="45"/>
      <c r="H9" s="85"/>
    </row>
    <row r="10" spans="1:8" ht="13.2" customHeight="1">
      <c r="A10" s="95"/>
      <c r="B10" s="97"/>
      <c r="C10" s="95"/>
      <c r="D10" s="96"/>
      <c r="E10" s="143" t="s">
        <v>95</v>
      </c>
      <c r="F10" s="96"/>
      <c r="G10" s="96"/>
      <c r="H10" s="85"/>
    </row>
    <row r="11" spans="1:8" s="50" customFormat="1" ht="22.2" customHeight="1">
      <c r="A11" s="74"/>
      <c r="B11" s="74"/>
      <c r="C11" s="84"/>
      <c r="D11" s="105" t="s">
        <v>104</v>
      </c>
      <c r="E11" s="142" t="s">
        <v>197</v>
      </c>
      <c r="F11" s="98" t="s">
        <v>96</v>
      </c>
      <c r="G11" s="36" t="s">
        <v>97</v>
      </c>
      <c r="H11" s="85"/>
    </row>
    <row r="12" spans="1:8" s="50" customFormat="1" ht="13.5" customHeight="1">
      <c r="A12" s="99" t="s">
        <v>214</v>
      </c>
      <c r="B12" s="86" t="s">
        <v>271</v>
      </c>
      <c r="C12" s="84"/>
      <c r="D12" s="87" t="s">
        <v>98</v>
      </c>
      <c r="E12" s="88" t="s">
        <v>195</v>
      </c>
      <c r="F12" s="89" t="s">
        <v>198</v>
      </c>
      <c r="G12" s="90" t="s">
        <v>198</v>
      </c>
      <c r="H12" s="85"/>
    </row>
    <row r="13" spans="1:8" s="50" customFormat="1" ht="13.5" customHeight="1">
      <c r="A13" s="72" t="s">
        <v>236</v>
      </c>
      <c r="B13" s="72" t="s">
        <v>301</v>
      </c>
      <c r="C13" s="73">
        <v>5</v>
      </c>
      <c r="D13" s="61">
        <f>VLOOKUP(C13,Steuerung!$A$2:$D$18,2,FALSE)</f>
        <v>250</v>
      </c>
      <c r="E13" s="48"/>
      <c r="F13" s="49" t="e">
        <f>$A$3/E13/24</f>
        <v>#DIV/0!</v>
      </c>
      <c r="G13" s="54" t="e">
        <f>D13*F13</f>
        <v>#DIV/0!</v>
      </c>
      <c r="H13" s="85"/>
    </row>
    <row r="14" spans="1:8" s="50" customFormat="1" ht="13.5" customHeight="1">
      <c r="A14" s="72" t="s">
        <v>228</v>
      </c>
      <c r="B14" s="72" t="s">
        <v>269</v>
      </c>
      <c r="C14" s="73" t="s">
        <v>73</v>
      </c>
      <c r="D14" s="61">
        <f>VLOOKUP(C14,Steuerung!$A$2:$D$18,2,FALSE)</f>
        <v>12</v>
      </c>
      <c r="E14" s="48"/>
      <c r="F14" s="49" t="e">
        <f>$A$3/E14/24</f>
        <v>#DIV/0!</v>
      </c>
      <c r="G14" s="54" t="e">
        <f>D14*F14</f>
        <v>#DIV/0!</v>
      </c>
      <c r="H14" s="85"/>
    </row>
    <row r="15" spans="1:8" s="50" customFormat="1" ht="13.5" customHeight="1">
      <c r="A15" s="134" t="s">
        <v>199</v>
      </c>
      <c r="B15" s="91"/>
      <c r="C15" s="148"/>
      <c r="D15" s="138"/>
      <c r="E15" s="138"/>
      <c r="F15" s="138"/>
      <c r="G15" s="151"/>
      <c r="H15" s="85"/>
    </row>
    <row r="16" spans="1:8" s="50" customFormat="1" ht="13.5" customHeight="1">
      <c r="A16" s="72" t="s">
        <v>232</v>
      </c>
      <c r="B16" s="72" t="s">
        <v>233</v>
      </c>
      <c r="C16" s="73">
        <v>5</v>
      </c>
      <c r="D16" s="61">
        <f>VLOOKUP(C16,Steuerung!$A$2:$D$18,2,FALSE)</f>
        <v>250</v>
      </c>
      <c r="E16" s="48"/>
      <c r="F16" s="49" t="e">
        <f t="shared" ref="F16" si="0">$A$3/E16/24</f>
        <v>#DIV/0!</v>
      </c>
      <c r="G16" s="54" t="e">
        <f t="shared" ref="G16:G23" si="1">D16*F16</f>
        <v>#DIV/0!</v>
      </c>
      <c r="H16" s="85"/>
    </row>
    <row r="17" spans="1:8" s="50" customFormat="1" ht="13.5" customHeight="1">
      <c r="A17" s="72" t="s">
        <v>232</v>
      </c>
      <c r="B17" s="72" t="s">
        <v>266</v>
      </c>
      <c r="C17" s="73" t="s">
        <v>73</v>
      </c>
      <c r="D17" s="61">
        <f>VLOOKUP(C17,Steuerung!$A$2:$D$18,2,FALSE)</f>
        <v>12</v>
      </c>
      <c r="E17" s="48"/>
      <c r="F17" s="49" t="e">
        <f t="shared" ref="F17:F25" si="2">$A$3/E17/24</f>
        <v>#DIV/0!</v>
      </c>
      <c r="G17" s="54" t="e">
        <f>D17*F17</f>
        <v>#DIV/0!</v>
      </c>
      <c r="H17" s="85"/>
    </row>
    <row r="18" spans="1:8" s="50" customFormat="1" ht="13.5" customHeight="1">
      <c r="A18" s="72" t="s">
        <v>685</v>
      </c>
      <c r="B18" s="72" t="s">
        <v>633</v>
      </c>
      <c r="C18" s="73">
        <v>5</v>
      </c>
      <c r="D18" s="61">
        <f>VLOOKUP(C18,Steuerung!$A$2:$D$18,2,FALSE)</f>
        <v>250</v>
      </c>
      <c r="E18" s="48"/>
      <c r="F18" s="49" t="e">
        <f t="shared" si="2"/>
        <v>#DIV/0!</v>
      </c>
      <c r="G18" s="54" t="e">
        <f t="shared" ref="G18" si="3">D18*F18</f>
        <v>#DIV/0!</v>
      </c>
      <c r="H18" s="85"/>
    </row>
    <row r="19" spans="1:8" s="50" customFormat="1" ht="13.5" customHeight="1">
      <c r="A19" s="72" t="s">
        <v>685</v>
      </c>
      <c r="B19" s="72" t="s">
        <v>605</v>
      </c>
      <c r="C19" s="73" t="s">
        <v>73</v>
      </c>
      <c r="D19" s="61">
        <f>VLOOKUP(C19,Steuerung!$A$2:$D$18,2,FALSE)</f>
        <v>12</v>
      </c>
      <c r="E19" s="48"/>
      <c r="F19" s="49" t="e">
        <f t="shared" si="2"/>
        <v>#DIV/0!</v>
      </c>
      <c r="G19" s="54" t="e">
        <f t="shared" ref="G19" si="4">D19*F19</f>
        <v>#DIV/0!</v>
      </c>
      <c r="H19" s="85"/>
    </row>
    <row r="20" spans="1:8" s="50" customFormat="1" ht="13.5" customHeight="1">
      <c r="A20" s="72" t="s">
        <v>629</v>
      </c>
      <c r="B20" s="72" t="s">
        <v>265</v>
      </c>
      <c r="C20" s="73">
        <v>5</v>
      </c>
      <c r="D20" s="61">
        <f>VLOOKUP(C20,Steuerung!$A$2:$D$18,2,FALSE)</f>
        <v>250</v>
      </c>
      <c r="E20" s="48"/>
      <c r="F20" s="49" t="e">
        <f t="shared" si="2"/>
        <v>#DIV/0!</v>
      </c>
      <c r="G20" s="54" t="e">
        <f>D20*F20</f>
        <v>#DIV/0!</v>
      </c>
      <c r="H20" s="85"/>
    </row>
    <row r="21" spans="1:8" s="50" customFormat="1" ht="13.5" customHeight="1">
      <c r="A21" s="72" t="s">
        <v>629</v>
      </c>
      <c r="B21" s="72" t="s">
        <v>630</v>
      </c>
      <c r="C21" s="73" t="s">
        <v>73</v>
      </c>
      <c r="D21" s="61">
        <f>VLOOKUP(C21,Steuerung!$A$2:$D$18,2,FALSE)</f>
        <v>12</v>
      </c>
      <c r="E21" s="48"/>
      <c r="F21" s="49" t="e">
        <f t="shared" si="2"/>
        <v>#DIV/0!</v>
      </c>
      <c r="G21" s="54" t="e">
        <f>D21*F21</f>
        <v>#DIV/0!</v>
      </c>
      <c r="H21" s="85"/>
    </row>
    <row r="22" spans="1:8" s="50" customFormat="1" ht="13.5" customHeight="1">
      <c r="A22" s="416" t="s">
        <v>631</v>
      </c>
      <c r="B22" s="416" t="s">
        <v>632</v>
      </c>
      <c r="C22" s="73">
        <v>5</v>
      </c>
      <c r="D22" s="61">
        <f>VLOOKUP(C22,Steuerung!$A$2:$D$18,2,FALSE)</f>
        <v>250</v>
      </c>
      <c r="E22" s="48"/>
      <c r="F22" s="49" t="e">
        <f t="shared" si="2"/>
        <v>#DIV/0!</v>
      </c>
      <c r="G22" s="54" t="e">
        <f>D22*F22</f>
        <v>#DIV/0!</v>
      </c>
      <c r="H22" s="85"/>
    </row>
    <row r="23" spans="1:8" s="50" customFormat="1" ht="13.5" customHeight="1">
      <c r="A23" s="72" t="s">
        <v>684</v>
      </c>
      <c r="B23" s="72" t="s">
        <v>372</v>
      </c>
      <c r="C23" s="73" t="s">
        <v>73</v>
      </c>
      <c r="D23" s="61">
        <f>VLOOKUP(C23,Steuerung!$A$2:$D$18,2,FALSE)</f>
        <v>12</v>
      </c>
      <c r="E23" s="48"/>
      <c r="F23" s="49" t="e">
        <f t="shared" si="2"/>
        <v>#DIV/0!</v>
      </c>
      <c r="G23" s="54" t="e">
        <f t="shared" si="1"/>
        <v>#DIV/0!</v>
      </c>
      <c r="H23" s="85"/>
    </row>
    <row r="24" spans="1:8" s="50" customFormat="1" ht="13.5" customHeight="1">
      <c r="A24" s="72" t="s">
        <v>200</v>
      </c>
      <c r="B24" s="72" t="s">
        <v>234</v>
      </c>
      <c r="C24" s="73">
        <v>1</v>
      </c>
      <c r="D24" s="61">
        <f>VLOOKUP(C24,Steuerung!$A$2:$D$18,2,FALSE)</f>
        <v>52</v>
      </c>
      <c r="E24" s="48"/>
      <c r="F24" s="49" t="e">
        <f t="shared" si="2"/>
        <v>#DIV/0!</v>
      </c>
      <c r="G24" s="54" t="e">
        <f>D24*F24</f>
        <v>#DIV/0!</v>
      </c>
      <c r="H24" s="85"/>
    </row>
    <row r="25" spans="1:8" s="50" customFormat="1" ht="13.5" customHeight="1">
      <c r="A25" s="72" t="s">
        <v>213</v>
      </c>
      <c r="B25" s="72" t="s">
        <v>688</v>
      </c>
      <c r="C25" s="73" t="s">
        <v>69</v>
      </c>
      <c r="D25" s="61">
        <f>VLOOKUP(C25,Steuerung!$A$2:$D$18,2,FALSE)</f>
        <v>4</v>
      </c>
      <c r="E25" s="48"/>
      <c r="F25" s="49" t="e">
        <f t="shared" si="2"/>
        <v>#DIV/0!</v>
      </c>
      <c r="G25" s="54" t="e">
        <f>D25*F25</f>
        <v>#DIV/0!</v>
      </c>
      <c r="H25" s="85"/>
    </row>
    <row r="26" spans="1:8" ht="13.5" customHeight="1">
      <c r="A26" s="71"/>
      <c r="E26" s="145"/>
      <c r="F26" s="146" t="s">
        <v>218</v>
      </c>
      <c r="G26" s="475" t="e">
        <f>SUM(G13:G25)</f>
        <v>#DIV/0!</v>
      </c>
      <c r="H26" s="85"/>
    </row>
    <row r="27" spans="1:8" ht="13.5" customHeight="1">
      <c r="E27" s="145"/>
      <c r="F27" s="146" t="s">
        <v>219</v>
      </c>
      <c r="G27" s="475">
        <v>0</v>
      </c>
      <c r="H27" s="85"/>
    </row>
    <row r="28" spans="1:8" ht="13.5" customHeight="1">
      <c r="A28" s="513" t="s">
        <v>650</v>
      </c>
      <c r="B28" s="514"/>
      <c r="C28" s="512"/>
      <c r="D28" s="512"/>
      <c r="E28" s="145"/>
      <c r="F28" s="146" t="s">
        <v>217</v>
      </c>
      <c r="G28" s="475">
        <v>0</v>
      </c>
      <c r="H28" s="94"/>
    </row>
  </sheetData>
  <sheetProtection algorithmName="SHA-512" hashValue="rNNJgqMVxCFvlqAeHdjWeAYh3s4b6ihI/IUftyfJi4+FSGGta366UxT1sfQulWXIubq3y/xpyi5lUi6G+gF4QA==" saltValue="wGbk4isUPfMd+OG/4Uldkw==" spinCount="100000" sheet="1" objects="1" scenarios="1"/>
  <mergeCells count="6">
    <mergeCell ref="C9:D9"/>
    <mergeCell ref="C3:D3"/>
    <mergeCell ref="C5:D5"/>
    <mergeCell ref="C4:D4"/>
    <mergeCell ref="C7:D7"/>
    <mergeCell ref="C8:D8"/>
  </mergeCells>
  <pageMargins left="0.70866141732283472" right="0.70866141732283472" top="0.78740157480314965" bottom="0.78740157480314965" header="0.31496062992125984" footer="0.31496062992125984"/>
  <pageSetup paperSize="9" scale="53" orientation="landscape" horizontalDpi="300" verticalDpi="300" r:id="rId1"/>
  <headerFooter>
    <oddHeader xml:space="preserve">&amp;L&amp;"Arial,Standard"&amp;8&amp;F
&amp;C&amp;"Arial,Standard"&amp;8&amp;A&amp;R&amp;G </oddHeader>
    <oddFooter xml:space="preserve">&amp;C&amp;"Arial,Standard"&amp;8Seite &amp;P von &amp;N Seiten&amp;R&amp;"Arial,Standard"&amp;8copyright by: SV </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68">
    <tabColor rgb="FFFFFFCC"/>
  </sheetPr>
  <dimension ref="A1:H23"/>
  <sheetViews>
    <sheetView workbookViewId="0">
      <selection activeCell="E13" sqref="E13"/>
    </sheetView>
  </sheetViews>
  <sheetFormatPr baseColWidth="10" defaultColWidth="11.41015625" defaultRowHeight="10.35"/>
  <cols>
    <col min="1" max="1" width="31.87890625" style="5" customWidth="1"/>
    <col min="2" max="2" width="45.1171875" style="5" customWidth="1"/>
    <col min="3" max="3" width="4.3515625" style="5" customWidth="1"/>
    <col min="4" max="4" width="7.5859375" style="5" customWidth="1"/>
    <col min="5" max="5" width="11.29296875" style="5" customWidth="1"/>
    <col min="6" max="7" width="7.5859375" style="5" customWidth="1"/>
    <col min="8" max="8" width="0.87890625" style="5" customWidth="1"/>
    <col min="9" max="16384" width="11.41015625" style="5"/>
  </cols>
  <sheetData>
    <row r="1" spans="1:8" ht="14.7" customHeight="1">
      <c r="A1" s="67" t="s">
        <v>270</v>
      </c>
      <c r="B1" s="494"/>
      <c r="C1" s="495" t="s">
        <v>103</v>
      </c>
      <c r="D1" s="43" t="s">
        <v>61</v>
      </c>
      <c r="E1" s="43" t="s">
        <v>62</v>
      </c>
      <c r="F1" s="43" t="s">
        <v>63</v>
      </c>
      <c r="G1" s="53"/>
      <c r="H1" s="81"/>
    </row>
    <row r="2" spans="1:8" ht="14.7" customHeight="1">
      <c r="A2" s="64"/>
      <c r="B2" s="101"/>
      <c r="C2" s="82"/>
      <c r="D2" s="44">
        <f>$A$3</f>
        <v>30</v>
      </c>
      <c r="E2" s="45" t="s">
        <v>92</v>
      </c>
      <c r="F2" s="45"/>
      <c r="G2" s="45"/>
      <c r="H2" s="83"/>
    </row>
    <row r="3" spans="1:8" ht="14.7" customHeight="1">
      <c r="A3" s="65">
        <v>30</v>
      </c>
      <c r="B3" s="101"/>
      <c r="C3" s="1041" t="e">
        <f>$A$3 / ((G20*24) /D$6)</f>
        <v>#DIV/0!</v>
      </c>
      <c r="D3" s="1042"/>
      <c r="E3" s="46" t="s">
        <v>93</v>
      </c>
      <c r="F3" s="45"/>
      <c r="G3" s="45"/>
      <c r="H3" s="83"/>
    </row>
    <row r="4" spans="1:8" ht="14.7" customHeight="1">
      <c r="A4" s="66"/>
      <c r="B4" s="101"/>
      <c r="C4" s="1041">
        <v>0</v>
      </c>
      <c r="D4" s="1042"/>
      <c r="E4" s="46" t="s">
        <v>161</v>
      </c>
      <c r="F4" s="45"/>
      <c r="G4" s="45"/>
      <c r="H4" s="83"/>
    </row>
    <row r="5" spans="1:8" ht="14.7" customHeight="1">
      <c r="A5" s="68"/>
      <c r="B5" s="101"/>
      <c r="C5" s="1041">
        <v>0</v>
      </c>
      <c r="D5" s="1042"/>
      <c r="E5" s="46" t="s">
        <v>100</v>
      </c>
      <c r="F5" s="45"/>
      <c r="G5" s="45"/>
      <c r="H5" s="83"/>
    </row>
    <row r="6" spans="1:8" ht="14.7" customHeight="1">
      <c r="A6" s="68"/>
      <c r="B6" s="102"/>
      <c r="C6" s="68"/>
      <c r="D6" s="47">
        <f>D13</f>
        <v>250</v>
      </c>
      <c r="E6" s="45" t="s">
        <v>94</v>
      </c>
      <c r="F6" s="51"/>
      <c r="G6" s="55"/>
      <c r="H6" s="83"/>
    </row>
    <row r="7" spans="1:8" ht="14.7" customHeight="1">
      <c r="A7" s="68"/>
      <c r="B7" s="102"/>
      <c r="C7" s="1039"/>
      <c r="D7" s="1040"/>
      <c r="E7" s="52"/>
      <c r="F7" s="45"/>
      <c r="G7" s="45"/>
      <c r="H7" s="83"/>
    </row>
    <row r="8" spans="1:8" ht="14.7" customHeight="1">
      <c r="A8" s="68"/>
      <c r="B8" s="103"/>
      <c r="C8" s="1039"/>
      <c r="D8" s="1040"/>
      <c r="E8" s="52"/>
      <c r="F8" s="45"/>
      <c r="G8" s="45"/>
      <c r="H8" s="83"/>
    </row>
    <row r="9" spans="1:8" ht="14.7" customHeight="1" thickBot="1">
      <c r="A9" s="68"/>
      <c r="B9" s="102"/>
      <c r="C9" s="1039"/>
      <c r="D9" s="1040"/>
      <c r="E9" s="52"/>
      <c r="F9" s="45"/>
      <c r="G9" s="45"/>
      <c r="H9" s="83"/>
    </row>
    <row r="10" spans="1:8" ht="13.2" customHeight="1">
      <c r="A10" s="95"/>
      <c r="B10" s="97"/>
      <c r="C10" s="95"/>
      <c r="D10" s="96"/>
      <c r="E10" s="143" t="s">
        <v>95</v>
      </c>
      <c r="F10" s="96"/>
      <c r="G10" s="96"/>
      <c r="H10" s="83"/>
    </row>
    <row r="11" spans="1:8" s="50" customFormat="1" ht="22.2" customHeight="1">
      <c r="A11" s="74"/>
      <c r="B11" s="74"/>
      <c r="C11" s="84"/>
      <c r="D11" s="105" t="s">
        <v>104</v>
      </c>
      <c r="E11" s="142" t="s">
        <v>197</v>
      </c>
      <c r="F11" s="98" t="s">
        <v>96</v>
      </c>
      <c r="G11" s="36" t="s">
        <v>97</v>
      </c>
      <c r="H11" s="85"/>
    </row>
    <row r="12" spans="1:8" s="50" customFormat="1" ht="13.5" customHeight="1">
      <c r="A12" s="113" t="s">
        <v>214</v>
      </c>
      <c r="B12" s="113" t="s">
        <v>255</v>
      </c>
      <c r="C12" s="84"/>
      <c r="D12" s="87" t="s">
        <v>98</v>
      </c>
      <c r="E12" s="88" t="s">
        <v>195</v>
      </c>
      <c r="F12" s="89" t="s">
        <v>198</v>
      </c>
      <c r="G12" s="90" t="s">
        <v>198</v>
      </c>
      <c r="H12" s="85"/>
    </row>
    <row r="13" spans="1:8" s="50" customFormat="1" ht="13.5" customHeight="1">
      <c r="A13" s="72" t="s">
        <v>639</v>
      </c>
      <c r="B13" s="72" t="s">
        <v>636</v>
      </c>
      <c r="C13" s="73">
        <v>5</v>
      </c>
      <c r="D13" s="61">
        <f>VLOOKUP(C13,Steuerung!$A$2:$D$18,2,FALSE)</f>
        <v>250</v>
      </c>
      <c r="E13" s="48"/>
      <c r="F13" s="49" t="e">
        <f>$A$3/E13/24</f>
        <v>#DIV/0!</v>
      </c>
      <c r="G13" s="54" t="e">
        <f>D13*F13</f>
        <v>#DIV/0!</v>
      </c>
      <c r="H13" s="106"/>
    </row>
    <row r="14" spans="1:8" s="50" customFormat="1" ht="13.5" customHeight="1">
      <c r="A14" s="134" t="s">
        <v>199</v>
      </c>
      <c r="B14" s="91"/>
      <c r="C14" s="148"/>
      <c r="D14" s="138"/>
      <c r="E14" s="138"/>
      <c r="F14" s="138"/>
      <c r="G14" s="151"/>
      <c r="H14" s="85"/>
    </row>
    <row r="15" spans="1:8" s="50" customFormat="1" ht="13.5" customHeight="1">
      <c r="A15" s="72" t="s">
        <v>689</v>
      </c>
      <c r="B15" s="72" t="s">
        <v>268</v>
      </c>
      <c r="C15" s="73">
        <v>5</v>
      </c>
      <c r="D15" s="61">
        <f>VLOOKUP(C15,Steuerung!$A$2:$D$18,2,FALSE)</f>
        <v>250</v>
      </c>
      <c r="E15" s="48"/>
      <c r="F15" s="49" t="e">
        <f>$A$3/E15/24</f>
        <v>#DIV/0!</v>
      </c>
      <c r="G15" s="54" t="e">
        <f t="shared" ref="G15:G19" si="0">D15*F15</f>
        <v>#DIV/0!</v>
      </c>
      <c r="H15" s="106"/>
    </row>
    <row r="16" spans="1:8" s="50" customFormat="1" ht="13.5" customHeight="1">
      <c r="A16" s="72" t="s">
        <v>689</v>
      </c>
      <c r="B16" s="72" t="s">
        <v>603</v>
      </c>
      <c r="C16" s="73" t="s">
        <v>73</v>
      </c>
      <c r="D16" s="61">
        <f>VLOOKUP(C16,Steuerung!$A$2:$D$18,2,FALSE)</f>
        <v>12</v>
      </c>
      <c r="E16" s="48"/>
      <c r="F16" s="49" t="e">
        <f>$A$3/E16/24</f>
        <v>#DIV/0!</v>
      </c>
      <c r="G16" s="54" t="e">
        <f t="shared" ref="G16" si="1">D16*F16</f>
        <v>#DIV/0!</v>
      </c>
      <c r="H16" s="106"/>
    </row>
    <row r="17" spans="1:8" s="50" customFormat="1" ht="13.5" customHeight="1">
      <c r="A17" s="72" t="s">
        <v>637</v>
      </c>
      <c r="B17" s="72" t="s">
        <v>229</v>
      </c>
      <c r="C17" s="73">
        <v>5</v>
      </c>
      <c r="D17" s="61">
        <f>VLOOKUP(C17,Steuerung!$A$2:$D$18,2,FALSE)</f>
        <v>250</v>
      </c>
      <c r="E17" s="48"/>
      <c r="F17" s="49" t="e">
        <f>$A$3/E17/24</f>
        <v>#DIV/0!</v>
      </c>
      <c r="G17" s="54" t="e">
        <f t="shared" si="0"/>
        <v>#DIV/0!</v>
      </c>
      <c r="H17" s="106"/>
    </row>
    <row r="18" spans="1:8" s="50" customFormat="1" ht="13.5" customHeight="1">
      <c r="A18" s="72" t="s">
        <v>637</v>
      </c>
      <c r="B18" s="72" t="s">
        <v>638</v>
      </c>
      <c r="C18" s="73" t="s">
        <v>73</v>
      </c>
      <c r="D18" s="61">
        <f>VLOOKUP(C18,Steuerung!$A$2:$D$18,2,FALSE)</f>
        <v>12</v>
      </c>
      <c r="E18" s="48"/>
      <c r="F18" s="49" t="e">
        <f>$A$3/E18/24</f>
        <v>#DIV/0!</v>
      </c>
      <c r="G18" s="54" t="e">
        <f t="shared" ref="G18" si="2">D18*F18</f>
        <v>#DIV/0!</v>
      </c>
      <c r="H18" s="106"/>
    </row>
    <row r="19" spans="1:8" s="50" customFormat="1" ht="13.5" customHeight="1">
      <c r="A19" s="72" t="s">
        <v>200</v>
      </c>
      <c r="B19" s="72" t="s">
        <v>234</v>
      </c>
      <c r="C19" s="73">
        <v>1</v>
      </c>
      <c r="D19" s="61">
        <f>VLOOKUP(C19,Steuerung!$A$2:$D$18,2,FALSE)</f>
        <v>52</v>
      </c>
      <c r="E19" s="48"/>
      <c r="F19" s="49" t="e">
        <f>$A$3/E19/24</f>
        <v>#DIV/0!</v>
      </c>
      <c r="G19" s="54" t="e">
        <f t="shared" si="0"/>
        <v>#DIV/0!</v>
      </c>
      <c r="H19" s="85"/>
    </row>
    <row r="20" spans="1:8" ht="13.5" customHeight="1">
      <c r="A20" s="71"/>
      <c r="E20" s="145"/>
      <c r="F20" s="146" t="s">
        <v>218</v>
      </c>
      <c r="G20" s="475" t="e">
        <f>SUM(G13:G19)</f>
        <v>#DIV/0!</v>
      </c>
      <c r="H20" s="83"/>
    </row>
    <row r="21" spans="1:8" ht="13.5" customHeight="1">
      <c r="E21" s="145"/>
      <c r="F21" s="146" t="s">
        <v>219</v>
      </c>
      <c r="G21" s="475">
        <v>0</v>
      </c>
      <c r="H21" s="83"/>
    </row>
    <row r="22" spans="1:8" ht="13.5" customHeight="1">
      <c r="E22" s="145"/>
      <c r="F22" s="146" t="s">
        <v>217</v>
      </c>
      <c r="G22" s="475">
        <v>0</v>
      </c>
      <c r="H22" s="83"/>
    </row>
    <row r="23" spans="1:8" ht="13.5" customHeight="1">
      <c r="A23" s="513" t="s">
        <v>650</v>
      </c>
      <c r="B23" s="514"/>
      <c r="C23" s="512"/>
      <c r="D23" s="512"/>
      <c r="E23" s="512"/>
      <c r="F23" s="512"/>
      <c r="G23" s="512"/>
      <c r="H23" s="510"/>
    </row>
  </sheetData>
  <sheetProtection algorithmName="SHA-512" hashValue="CJVomMnOv9544jxIoOjrDlWMwGNJ5W0rand94Tmemee3jyIK+ZiST3wxmfPILrkDBKDW/bZ11Fv2YIwJxo3Gqg==" saltValue="hekayINtphQ2DH4jtfaTSQ==" spinCount="100000" sheet="1" objects="1" scenarios="1"/>
  <mergeCells count="6">
    <mergeCell ref="C9:D9"/>
    <mergeCell ref="C5:D5"/>
    <mergeCell ref="C3:D3"/>
    <mergeCell ref="C4:D4"/>
    <mergeCell ref="C7:D7"/>
    <mergeCell ref="C8:D8"/>
  </mergeCells>
  <pageMargins left="0.70866141732283472" right="0.70866141732283472" top="0.78740157480314965" bottom="0.78740157480314965" header="0.31496062992125984" footer="0.31496062992125984"/>
  <pageSetup paperSize="9" orientation="landscape" r:id="rId1"/>
  <headerFooter>
    <oddHeader xml:space="preserve">&amp;L&amp;"Arial,Standard"&amp;8&amp;F
&amp;C&amp;"Arial,Standard"&amp;8&amp;A&amp;R&amp;G </oddHeader>
    <oddFooter xml:space="preserve">&amp;C&amp;"Arial,Standard"&amp;8Seite &amp;P von &amp;N Seiten&amp;R&amp;"Arial,Standard"&amp;8copyright by: SV </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Tabelle71">
    <tabColor rgb="FFFFFFCC"/>
    <pageSetUpPr fitToPage="1"/>
  </sheetPr>
  <dimension ref="A1:I90"/>
  <sheetViews>
    <sheetView workbookViewId="0">
      <selection activeCell="I1" sqref="I1"/>
    </sheetView>
  </sheetViews>
  <sheetFormatPr baseColWidth="10" defaultColWidth="11.41015625" defaultRowHeight="10.35"/>
  <cols>
    <col min="1" max="1" width="49.76171875" style="5" customWidth="1"/>
    <col min="2" max="2" width="57.5859375" style="5" customWidth="1"/>
    <col min="3" max="3" width="4.3515625" style="5" customWidth="1"/>
    <col min="4" max="4" width="7.5859375" style="5" customWidth="1"/>
    <col min="5" max="5" width="11.29296875" style="5" customWidth="1"/>
    <col min="6" max="7" width="7.5859375" style="5" customWidth="1"/>
    <col min="8" max="8" width="0.703125" style="5" customWidth="1"/>
    <col min="9" max="16384" width="11.41015625" style="5"/>
  </cols>
  <sheetData>
    <row r="1" spans="1:8" ht="14.7" customHeight="1">
      <c r="A1" s="67" t="s">
        <v>706</v>
      </c>
      <c r="B1" s="104"/>
      <c r="C1" s="80" t="s">
        <v>103</v>
      </c>
      <c r="D1" s="43" t="s">
        <v>641</v>
      </c>
      <c r="E1" s="43" t="s">
        <v>642</v>
      </c>
      <c r="F1" s="43" t="s">
        <v>643</v>
      </c>
      <c r="G1" s="53"/>
      <c r="H1" s="81"/>
    </row>
    <row r="2" spans="1:8" ht="14.7" customHeight="1">
      <c r="A2" s="64"/>
      <c r="B2" s="101"/>
      <c r="C2" s="82"/>
      <c r="D2" s="44">
        <f>$A$3</f>
        <v>21</v>
      </c>
      <c r="E2" s="45" t="s">
        <v>92</v>
      </c>
      <c r="F2" s="45"/>
      <c r="G2" s="45"/>
      <c r="H2" s="83"/>
    </row>
    <row r="3" spans="1:8" ht="14.7" customHeight="1">
      <c r="A3" s="65">
        <v>21</v>
      </c>
      <c r="B3" s="101"/>
      <c r="C3" s="1041" t="e">
        <f>$A$3 / ((G25*24) /D$6)</f>
        <v>#DIV/0!</v>
      </c>
      <c r="D3" s="1042"/>
      <c r="E3" s="46" t="s">
        <v>93</v>
      </c>
      <c r="F3" s="45"/>
      <c r="G3" s="45"/>
      <c r="H3" s="83"/>
    </row>
    <row r="4" spans="1:8" ht="14.7" customHeight="1">
      <c r="A4" s="66"/>
      <c r="B4" s="101"/>
      <c r="C4" s="1041">
        <v>0</v>
      </c>
      <c r="D4" s="1042"/>
      <c r="E4" s="46" t="s">
        <v>161</v>
      </c>
      <c r="F4" s="45"/>
      <c r="G4" s="45"/>
      <c r="H4" s="83"/>
    </row>
    <row r="5" spans="1:8" ht="14.7" customHeight="1">
      <c r="A5" s="478"/>
      <c r="B5" s="101"/>
      <c r="C5" s="1041">
        <v>0</v>
      </c>
      <c r="D5" s="1042"/>
      <c r="E5" s="46" t="s">
        <v>100</v>
      </c>
      <c r="F5" s="45"/>
      <c r="G5" s="45"/>
      <c r="H5" s="83"/>
    </row>
    <row r="6" spans="1:8" ht="14.7" customHeight="1">
      <c r="A6" s="478"/>
      <c r="B6" s="102"/>
      <c r="C6" s="68"/>
      <c r="D6" s="47">
        <f>D13</f>
        <v>130</v>
      </c>
      <c r="E6" s="45" t="s">
        <v>94</v>
      </c>
      <c r="F6" s="51"/>
      <c r="G6" s="55"/>
      <c r="H6" s="83"/>
    </row>
    <row r="7" spans="1:8" ht="14.7" customHeight="1">
      <c r="A7" s="478"/>
      <c r="B7" s="102"/>
      <c r="C7" s="1039"/>
      <c r="D7" s="1040"/>
      <c r="E7" s="52"/>
      <c r="F7" s="45"/>
      <c r="G7" s="45"/>
      <c r="H7" s="83"/>
    </row>
    <row r="8" spans="1:8" ht="14.7" customHeight="1">
      <c r="A8" s="478"/>
      <c r="B8" s="103"/>
      <c r="C8" s="1039"/>
      <c r="D8" s="1040"/>
      <c r="E8" s="52"/>
      <c r="F8" s="45"/>
      <c r="G8" s="45"/>
      <c r="H8" s="83"/>
    </row>
    <row r="9" spans="1:8" ht="14.7" customHeight="1" thickBot="1">
      <c r="A9" s="478"/>
      <c r="B9" s="102"/>
      <c r="C9" s="1039"/>
      <c r="D9" s="1040"/>
      <c r="E9" s="52"/>
      <c r="F9" s="45"/>
      <c r="G9" s="45"/>
      <c r="H9" s="83"/>
    </row>
    <row r="10" spans="1:8" ht="14.7" customHeight="1">
      <c r="A10" s="481"/>
      <c r="B10" s="97"/>
      <c r="C10" s="95"/>
      <c r="D10" s="96"/>
      <c r="E10" s="143" t="s">
        <v>95</v>
      </c>
      <c r="F10" s="96"/>
      <c r="G10" s="96"/>
      <c r="H10" s="83"/>
    </row>
    <row r="11" spans="1:8" s="50" customFormat="1" ht="22.2" customHeight="1">
      <c r="A11" s="74"/>
      <c r="B11" s="74"/>
      <c r="C11" s="84"/>
      <c r="D11" s="105" t="s">
        <v>104</v>
      </c>
      <c r="E11" s="142" t="s">
        <v>197</v>
      </c>
      <c r="F11" s="98" t="s">
        <v>96</v>
      </c>
      <c r="G11" s="36" t="s">
        <v>97</v>
      </c>
      <c r="H11" s="85"/>
    </row>
    <row r="12" spans="1:8" s="50" customFormat="1" ht="13.5" customHeight="1">
      <c r="A12" s="139" t="s">
        <v>214</v>
      </c>
      <c r="B12" s="86" t="s">
        <v>644</v>
      </c>
      <c r="C12" s="84"/>
      <c r="D12" s="87" t="s">
        <v>98</v>
      </c>
      <c r="E12" s="88" t="s">
        <v>195</v>
      </c>
      <c r="F12" s="89" t="s">
        <v>198</v>
      </c>
      <c r="G12" s="90" t="s">
        <v>198</v>
      </c>
      <c r="H12" s="85"/>
    </row>
    <row r="13" spans="1:8" s="50" customFormat="1" ht="13.5" customHeight="1">
      <c r="A13" s="72" t="s">
        <v>236</v>
      </c>
      <c r="B13" s="72" t="s">
        <v>301</v>
      </c>
      <c r="C13" s="73">
        <v>2.5</v>
      </c>
      <c r="D13" s="61">
        <f>VLOOKUP(C13,Steuerung!$A$2:$D$18,2,FALSE)</f>
        <v>130</v>
      </c>
      <c r="E13" s="48"/>
      <c r="F13" s="49" t="e">
        <f>$A$3/E13/24</f>
        <v>#DIV/0!</v>
      </c>
      <c r="G13" s="54" t="e">
        <f>D13*F13</f>
        <v>#DIV/0!</v>
      </c>
      <c r="H13" s="85"/>
    </row>
    <row r="14" spans="1:8" s="50" customFormat="1" ht="13.5" customHeight="1">
      <c r="A14" s="128" t="s">
        <v>215</v>
      </c>
      <c r="B14" s="72" t="s">
        <v>269</v>
      </c>
      <c r="C14" s="73" t="s">
        <v>73</v>
      </c>
      <c r="D14" s="61">
        <f>VLOOKUP(C14,Steuerung!$A$2:$D$18,2,FALSE)</f>
        <v>12</v>
      </c>
      <c r="E14" s="48"/>
      <c r="F14" s="49" t="e">
        <f>$A$3/E14/24</f>
        <v>#DIV/0!</v>
      </c>
      <c r="G14" s="54" t="e">
        <f>D14*F14</f>
        <v>#DIV/0!</v>
      </c>
      <c r="H14" s="85"/>
    </row>
    <row r="15" spans="1:8" s="50" customFormat="1" ht="13.5" customHeight="1">
      <c r="A15" s="113" t="s">
        <v>199</v>
      </c>
      <c r="B15" s="121"/>
      <c r="C15" s="148"/>
      <c r="D15" s="138"/>
      <c r="E15" s="138"/>
      <c r="F15" s="138"/>
      <c r="G15" s="151"/>
      <c r="H15" s="85"/>
    </row>
    <row r="16" spans="1:8" s="50" customFormat="1" ht="13.5" customHeight="1">
      <c r="A16" s="122" t="s">
        <v>599</v>
      </c>
      <c r="B16" s="92" t="s">
        <v>233</v>
      </c>
      <c r="C16" s="73">
        <v>2.5</v>
      </c>
      <c r="D16" s="61">
        <f>VLOOKUP(C16,Steuerung!$A$2:$D$18,2,FALSE)</f>
        <v>130</v>
      </c>
      <c r="E16" s="48"/>
      <c r="F16" s="49" t="e">
        <f t="shared" ref="F16:F18" si="0">$A$3/E16/24</f>
        <v>#DIV/0!</v>
      </c>
      <c r="G16" s="54" t="e">
        <f t="shared" ref="G16:G18" si="1">D16*F16</f>
        <v>#DIV/0!</v>
      </c>
      <c r="H16" s="85"/>
    </row>
    <row r="17" spans="1:9" s="50" customFormat="1" ht="13.5" customHeight="1">
      <c r="A17" s="122" t="s">
        <v>599</v>
      </c>
      <c r="B17" s="92" t="s">
        <v>600</v>
      </c>
      <c r="C17" s="73" t="s">
        <v>73</v>
      </c>
      <c r="D17" s="61">
        <f>VLOOKUP(C17,Steuerung!$A$2:$D$18,2,FALSE)</f>
        <v>12</v>
      </c>
      <c r="E17" s="48"/>
      <c r="F17" s="49" t="e">
        <f t="shared" si="0"/>
        <v>#DIV/0!</v>
      </c>
      <c r="G17" s="54" t="e">
        <f t="shared" si="1"/>
        <v>#DIV/0!</v>
      </c>
      <c r="H17" s="85"/>
    </row>
    <row r="18" spans="1:9" s="50" customFormat="1" ht="13.5" customHeight="1">
      <c r="A18" s="72" t="s">
        <v>686</v>
      </c>
      <c r="B18" s="72" t="s">
        <v>231</v>
      </c>
      <c r="C18" s="73">
        <v>2.5</v>
      </c>
      <c r="D18" s="61">
        <f>VLOOKUP(C18,Steuerung!$A$2:$D$18,2,FALSE)</f>
        <v>130</v>
      </c>
      <c r="E18" s="48"/>
      <c r="F18" s="49" t="e">
        <f t="shared" si="0"/>
        <v>#DIV/0!</v>
      </c>
      <c r="G18" s="54" t="e">
        <f t="shared" si="1"/>
        <v>#DIV/0!</v>
      </c>
      <c r="H18" s="85"/>
    </row>
    <row r="19" spans="1:9" s="50" customFormat="1" ht="13.5" customHeight="1">
      <c r="A19" s="72" t="s">
        <v>686</v>
      </c>
      <c r="B19" s="72" t="s">
        <v>603</v>
      </c>
      <c r="C19" s="73" t="s">
        <v>73</v>
      </c>
      <c r="D19" s="61">
        <f>VLOOKUP(C19,Steuerung!$A$2:$D$18,2,FALSE)</f>
        <v>12</v>
      </c>
      <c r="E19" s="48"/>
      <c r="F19" s="49" t="e">
        <f t="shared" ref="F19:F24" si="2">$A$3/E19/24</f>
        <v>#DIV/0!</v>
      </c>
      <c r="G19" s="54" t="e">
        <f t="shared" ref="G19:G24" si="3">D19*F19</f>
        <v>#DIV/0!</v>
      </c>
      <c r="H19" s="85"/>
    </row>
    <row r="20" spans="1:9" s="50" customFormat="1" ht="13.5" customHeight="1">
      <c r="A20" s="275" t="s">
        <v>687</v>
      </c>
      <c r="B20" s="275" t="s">
        <v>645</v>
      </c>
      <c r="C20" s="73" t="s">
        <v>73</v>
      </c>
      <c r="D20" s="61">
        <f>VLOOKUP(C20,Steuerung!$A$2:$D$18,2,FALSE)</f>
        <v>12</v>
      </c>
      <c r="E20" s="48"/>
      <c r="F20" s="49" t="e">
        <f>$A$3/E20/24</f>
        <v>#DIV/0!</v>
      </c>
      <c r="G20" s="54" t="e">
        <f>D20*F20</f>
        <v>#DIV/0!</v>
      </c>
      <c r="H20" s="85"/>
    </row>
    <row r="21" spans="1:9" s="50" customFormat="1" ht="13.5" customHeight="1">
      <c r="A21" s="72" t="s">
        <v>646</v>
      </c>
      <c r="B21" s="72" t="s">
        <v>606</v>
      </c>
      <c r="C21" s="73">
        <v>1</v>
      </c>
      <c r="D21" s="61">
        <f>VLOOKUP(C21,Steuerung!$A$2:$D$18,2,FALSE)</f>
        <v>52</v>
      </c>
      <c r="E21" s="48"/>
      <c r="F21" s="49" t="e">
        <f t="shared" si="2"/>
        <v>#DIV/0!</v>
      </c>
      <c r="G21" s="54" t="e">
        <f t="shared" si="3"/>
        <v>#DIV/0!</v>
      </c>
      <c r="H21" s="85"/>
    </row>
    <row r="22" spans="1:9" s="50" customFormat="1" ht="13.5" customHeight="1">
      <c r="A22" s="72" t="s">
        <v>646</v>
      </c>
      <c r="B22" s="72" t="s">
        <v>742</v>
      </c>
      <c r="C22" s="73" t="s">
        <v>73</v>
      </c>
      <c r="D22" s="61">
        <f>VLOOKUP(C22,Steuerung!$A$2:$D$18,2,FALSE)</f>
        <v>12</v>
      </c>
      <c r="E22" s="48"/>
      <c r="F22" s="49" t="e">
        <f t="shared" ref="F22" si="4">$A$3/E22/24</f>
        <v>#DIV/0!</v>
      </c>
      <c r="G22" s="54" t="e">
        <f t="shared" ref="G22" si="5">D22*F22</f>
        <v>#DIV/0!</v>
      </c>
      <c r="H22" s="85"/>
    </row>
    <row r="23" spans="1:9" s="50" customFormat="1" ht="13.5" customHeight="1">
      <c r="A23" s="72" t="s">
        <v>200</v>
      </c>
      <c r="B23" s="72" t="s">
        <v>262</v>
      </c>
      <c r="C23" s="70" t="s">
        <v>73</v>
      </c>
      <c r="D23" s="61">
        <f>VLOOKUP(C23,Steuerung!$A$2:$D$18,2,FALSE)</f>
        <v>12</v>
      </c>
      <c r="E23" s="48"/>
      <c r="F23" s="49" t="e">
        <f>$A$3/E23/24</f>
        <v>#DIV/0!</v>
      </c>
      <c r="G23" s="54" t="e">
        <f>D23*F23</f>
        <v>#DIV/0!</v>
      </c>
      <c r="H23" s="85"/>
    </row>
    <row r="24" spans="1:9" s="50" customFormat="1" ht="13.5" customHeight="1">
      <c r="A24" s="92" t="s">
        <v>213</v>
      </c>
      <c r="B24" s="92" t="s">
        <v>688</v>
      </c>
      <c r="C24" s="70" t="s">
        <v>69</v>
      </c>
      <c r="D24" s="61">
        <f>VLOOKUP(C24,Steuerung!$A$2:$D$18,2,FALSE)</f>
        <v>4</v>
      </c>
      <c r="E24" s="48"/>
      <c r="F24" s="49" t="e">
        <f t="shared" si="2"/>
        <v>#DIV/0!</v>
      </c>
      <c r="G24" s="54" t="e">
        <f t="shared" si="3"/>
        <v>#DIV/0!</v>
      </c>
      <c r="H24" s="85"/>
    </row>
    <row r="25" spans="1:9" s="50" customFormat="1" ht="13.5" customHeight="1">
      <c r="A25" s="1047" t="s">
        <v>665</v>
      </c>
      <c r="B25" s="1047"/>
      <c r="C25" s="485"/>
      <c r="D25" s="485"/>
      <c r="E25" s="148"/>
      <c r="F25" s="146" t="s">
        <v>218</v>
      </c>
      <c r="G25" s="475" t="e">
        <f>SUM(G13:G24)</f>
        <v>#DIV/0!</v>
      </c>
      <c r="H25" s="106"/>
    </row>
    <row r="26" spans="1:9" s="50" customFormat="1" ht="13.5" customHeight="1">
      <c r="A26" s="1048"/>
      <c r="B26" s="1048"/>
      <c r="C26" s="485"/>
      <c r="D26" s="485"/>
      <c r="E26" s="145"/>
      <c r="F26" s="146" t="s">
        <v>733</v>
      </c>
      <c r="G26" s="475">
        <v>0</v>
      </c>
      <c r="H26" s="106"/>
      <c r="I26" s="5"/>
    </row>
    <row r="27" spans="1:9" s="50" customFormat="1" ht="13.5" customHeight="1">
      <c r="A27" s="1048"/>
      <c r="B27" s="1048"/>
      <c r="C27" s="485"/>
      <c r="D27" s="485"/>
      <c r="E27" s="145"/>
      <c r="F27" s="146" t="s">
        <v>734</v>
      </c>
      <c r="G27" s="475">
        <v>0</v>
      </c>
      <c r="H27" s="507"/>
      <c r="I27" s="5"/>
    </row>
    <row r="28" spans="1:9" s="50" customFormat="1" ht="13.5" customHeight="1">
      <c r="A28" s="513" t="s">
        <v>650</v>
      </c>
      <c r="B28" s="514"/>
      <c r="C28" s="5"/>
      <c r="D28" s="5"/>
      <c r="E28" s="5"/>
      <c r="F28" s="5"/>
      <c r="G28" s="5"/>
    </row>
    <row r="29" spans="1:9" s="50" customFormat="1" ht="30" customHeight="1">
      <c r="A29" s="5"/>
      <c r="B29" s="5"/>
      <c r="C29" s="5"/>
      <c r="D29" s="5"/>
      <c r="E29" s="5"/>
      <c r="F29" s="5"/>
      <c r="G29" s="5"/>
    </row>
    <row r="30" spans="1:9" s="50" customFormat="1" ht="28.5" customHeight="1">
      <c r="A30" s="5"/>
      <c r="B30" s="5"/>
      <c r="C30" s="5"/>
      <c r="D30" s="5"/>
      <c r="E30" s="5"/>
      <c r="F30" s="5"/>
      <c r="G30" s="5"/>
    </row>
    <row r="31" spans="1:9" s="50" customFormat="1" ht="30.75" customHeight="1">
      <c r="A31" s="5"/>
      <c r="B31" s="5"/>
      <c r="C31" s="5"/>
      <c r="D31" s="5"/>
      <c r="E31" s="5"/>
      <c r="F31" s="5"/>
      <c r="G31" s="5"/>
    </row>
    <row r="32" spans="1:9">
      <c r="H32" s="50"/>
    </row>
    <row r="33" spans="8:8">
      <c r="H33" s="50"/>
    </row>
    <row r="34" spans="8:8">
      <c r="H34" s="50"/>
    </row>
    <row r="35" spans="8:8">
      <c r="H35" s="50"/>
    </row>
    <row r="36" spans="8:8">
      <c r="H36" s="50"/>
    </row>
    <row r="37" spans="8:8">
      <c r="H37" s="50"/>
    </row>
    <row r="38" spans="8:8">
      <c r="H38" s="50"/>
    </row>
    <row r="39" spans="8:8">
      <c r="H39" s="50"/>
    </row>
    <row r="40" spans="8:8">
      <c r="H40" s="50"/>
    </row>
    <row r="41" spans="8:8">
      <c r="H41" s="50"/>
    </row>
    <row r="42" spans="8:8">
      <c r="H42" s="50"/>
    </row>
    <row r="43" spans="8:8">
      <c r="H43" s="50"/>
    </row>
    <row r="44" spans="8:8">
      <c r="H44" s="50"/>
    </row>
    <row r="45" spans="8:8">
      <c r="H45" s="50"/>
    </row>
    <row r="46" spans="8:8">
      <c r="H46" s="50"/>
    </row>
    <row r="47" spans="8:8">
      <c r="H47" s="50"/>
    </row>
    <row r="48" spans="8:8">
      <c r="H48" s="50"/>
    </row>
    <row r="49" spans="8:8">
      <c r="H49" s="50"/>
    </row>
    <row r="50" spans="8:8">
      <c r="H50" s="50"/>
    </row>
    <row r="51" spans="8:8">
      <c r="H51" s="50"/>
    </row>
    <row r="52" spans="8:8">
      <c r="H52" s="50"/>
    </row>
    <row r="53" spans="8:8">
      <c r="H53" s="50"/>
    </row>
    <row r="54" spans="8:8">
      <c r="H54" s="50"/>
    </row>
    <row r="55" spans="8:8">
      <c r="H55" s="50"/>
    </row>
    <row r="56" spans="8:8">
      <c r="H56" s="50"/>
    </row>
    <row r="57" spans="8:8">
      <c r="H57" s="50"/>
    </row>
    <row r="58" spans="8:8">
      <c r="H58" s="50"/>
    </row>
    <row r="59" spans="8:8">
      <c r="H59" s="50"/>
    </row>
    <row r="60" spans="8:8">
      <c r="H60" s="50"/>
    </row>
    <row r="61" spans="8:8">
      <c r="H61" s="50"/>
    </row>
    <row r="62" spans="8:8">
      <c r="H62" s="50"/>
    </row>
    <row r="63" spans="8:8">
      <c r="H63" s="50"/>
    </row>
    <row r="64" spans="8:8">
      <c r="H64" s="50"/>
    </row>
    <row r="65" spans="8:8">
      <c r="H65" s="50"/>
    </row>
    <row r="66" spans="8:8">
      <c r="H66" s="50"/>
    </row>
    <row r="67" spans="8:8">
      <c r="H67" s="50"/>
    </row>
    <row r="68" spans="8:8">
      <c r="H68" s="50"/>
    </row>
    <row r="69" spans="8:8">
      <c r="H69" s="50"/>
    </row>
    <row r="70" spans="8:8">
      <c r="H70" s="50"/>
    </row>
    <row r="71" spans="8:8">
      <c r="H71" s="50"/>
    </row>
    <row r="72" spans="8:8">
      <c r="H72" s="50"/>
    </row>
    <row r="73" spans="8:8">
      <c r="H73" s="50"/>
    </row>
    <row r="74" spans="8:8">
      <c r="H74" s="50"/>
    </row>
    <row r="75" spans="8:8">
      <c r="H75" s="50"/>
    </row>
    <row r="76" spans="8:8">
      <c r="H76" s="50"/>
    </row>
    <row r="77" spans="8:8">
      <c r="H77" s="50"/>
    </row>
    <row r="78" spans="8:8">
      <c r="H78" s="50"/>
    </row>
    <row r="79" spans="8:8">
      <c r="H79" s="50"/>
    </row>
    <row r="80" spans="8:8">
      <c r="H80" s="50"/>
    </row>
    <row r="81" spans="8:8">
      <c r="H81" s="50"/>
    </row>
    <row r="82" spans="8:8">
      <c r="H82" s="50"/>
    </row>
    <row r="83" spans="8:8">
      <c r="H83" s="50"/>
    </row>
    <row r="84" spans="8:8">
      <c r="H84" s="50"/>
    </row>
    <row r="85" spans="8:8">
      <c r="H85" s="50"/>
    </row>
    <row r="86" spans="8:8">
      <c r="H86" s="50"/>
    </row>
    <row r="87" spans="8:8">
      <c r="H87" s="50"/>
    </row>
    <row r="88" spans="8:8">
      <c r="H88" s="50"/>
    </row>
    <row r="89" spans="8:8">
      <c r="H89" s="50"/>
    </row>
    <row r="90" spans="8:8">
      <c r="H90" s="50"/>
    </row>
  </sheetData>
  <sheetProtection algorithmName="SHA-512" hashValue="CWocOejYGK+qj1SMYZhDQfSTn6qDYV+HtcF1aA4r6cnzJqeQiNKfOcU9S04Emmjvv2qWGhP/mIQm5H5OAmpS+A==" saltValue="OZhLd3k9XFQBPU8REAx1cQ==" spinCount="100000" sheet="1" objects="1" scenarios="1"/>
  <mergeCells count="7">
    <mergeCell ref="A25:B27"/>
    <mergeCell ref="C3:D3"/>
    <mergeCell ref="C5:D5"/>
    <mergeCell ref="C4:D4"/>
    <mergeCell ref="C7:D7"/>
    <mergeCell ref="C8:D8"/>
    <mergeCell ref="C9:D9"/>
  </mergeCells>
  <pageMargins left="0.70866141732283472" right="0.70866141732283472" top="0.78740157480314965" bottom="0.78740157480314965" header="0.31496062992125984" footer="0.31496062992125984"/>
  <pageSetup paperSize="9" scale="52" orientation="landscape" r:id="rId1"/>
  <headerFooter>
    <oddHeader xml:space="preserve">&amp;L&amp;"Arial,Standard"&amp;8&amp;F
&amp;C&amp;"Arial,Standard"&amp;8&amp;A&amp;R&amp;G </oddHeader>
    <oddFooter xml:space="preserve">&amp;C&amp;"Arial,Standard"&amp;8Seite &amp;P von &amp;N Seiten&amp;R&amp;"Arial,Standard"&amp;8copyright by: SV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9E3BA-B232-48EA-B098-F10352A05646}">
  <sheetPr codeName="Tabelle3">
    <tabColor rgb="FFCCFFCC"/>
  </sheetPr>
  <dimension ref="A1:L50"/>
  <sheetViews>
    <sheetView workbookViewId="0">
      <selection sqref="A1:H1"/>
    </sheetView>
  </sheetViews>
  <sheetFormatPr baseColWidth="10" defaultColWidth="12.41015625" defaultRowHeight="12.7"/>
  <cols>
    <col min="1" max="1" width="34.1171875" style="152" customWidth="1"/>
    <col min="2" max="2" width="29.3515625" style="152" customWidth="1"/>
    <col min="3" max="3" width="10.5859375" style="152" customWidth="1"/>
    <col min="4" max="4" width="9.5859375" style="152" customWidth="1"/>
    <col min="5" max="5" width="11.87890625" style="152" customWidth="1"/>
    <col min="6" max="6" width="11.1171875" style="152" customWidth="1"/>
    <col min="7" max="7" width="10.87890625" style="152" customWidth="1"/>
    <col min="8" max="8" width="1" style="152" customWidth="1"/>
    <col min="9" max="9" width="12.41015625" style="152"/>
    <col min="10" max="10" width="12.29296875" style="152" customWidth="1"/>
    <col min="11" max="11" width="1" style="152" customWidth="1"/>
    <col min="12" max="16384" width="12.41015625" style="152"/>
  </cols>
  <sheetData>
    <row r="1" spans="1:12" ht="226.35" customHeight="1">
      <c r="A1" s="658" t="s">
        <v>795</v>
      </c>
      <c r="B1" s="659"/>
      <c r="C1" s="659"/>
      <c r="D1" s="659"/>
      <c r="E1" s="659"/>
      <c r="F1" s="659"/>
      <c r="G1" s="659"/>
      <c r="H1" s="660"/>
    </row>
    <row r="2" spans="1:12" s="153" customFormat="1" ht="27" customHeight="1">
      <c r="A2" s="661" t="s">
        <v>309</v>
      </c>
      <c r="B2" s="662"/>
      <c r="C2" s="662"/>
      <c r="D2" s="662"/>
      <c r="E2" s="662"/>
      <c r="F2" s="662"/>
      <c r="G2" s="662"/>
      <c r="H2" s="663"/>
    </row>
    <row r="3" spans="1:12" s="153" customFormat="1" ht="36.75" customHeight="1">
      <c r="A3" s="664" t="s">
        <v>310</v>
      </c>
      <c r="B3" s="665"/>
      <c r="C3" s="665"/>
      <c r="D3" s="665"/>
      <c r="E3" s="665"/>
      <c r="F3" s="665"/>
      <c r="G3" s="665"/>
      <c r="H3" s="666"/>
      <c r="I3" s="154"/>
      <c r="J3" s="154"/>
      <c r="K3" s="154"/>
      <c r="L3" s="154"/>
    </row>
    <row r="4" spans="1:12" s="153" customFormat="1" ht="20.25" customHeight="1">
      <c r="A4" s="155"/>
      <c r="B4" s="155"/>
      <c r="C4" s="155"/>
      <c r="D4" s="155"/>
      <c r="E4" s="156"/>
      <c r="F4" s="157"/>
      <c r="G4" s="157"/>
    </row>
    <row r="5" spans="1:12" s="153" customFormat="1" ht="153.44999999999999" customHeight="1">
      <c r="A5" s="658" t="s">
        <v>708</v>
      </c>
      <c r="B5" s="659"/>
      <c r="C5" s="659"/>
      <c r="D5" s="659"/>
      <c r="E5" s="659"/>
      <c r="F5" s="659"/>
      <c r="G5" s="659"/>
      <c r="H5" s="660"/>
    </row>
    <row r="6" spans="1:12" ht="13.5" customHeight="1">
      <c r="A6" s="667"/>
      <c r="B6" s="667"/>
      <c r="C6" s="667"/>
      <c r="D6" s="667"/>
      <c r="E6" s="667"/>
      <c r="F6" s="667"/>
      <c r="G6" s="667"/>
      <c r="H6" s="158"/>
    </row>
    <row r="7" spans="1:12">
      <c r="B7" s="159" t="s">
        <v>743</v>
      </c>
      <c r="C7" s="159"/>
      <c r="D7" s="159"/>
      <c r="E7" s="160"/>
      <c r="F7" s="161"/>
      <c r="G7" s="162"/>
    </row>
    <row r="8" spans="1:12" ht="4.5" customHeight="1">
      <c r="A8" s="160"/>
      <c r="B8" s="160"/>
      <c r="C8" s="160"/>
      <c r="D8" s="160"/>
      <c r="E8" s="161"/>
      <c r="F8" s="162"/>
      <c r="G8" s="162"/>
    </row>
    <row r="9" spans="1:12" s="169" customFormat="1" ht="22.5" customHeight="1">
      <c r="A9" s="272" t="s">
        <v>705</v>
      </c>
      <c r="B9" s="163"/>
      <c r="C9" s="164" t="s">
        <v>103</v>
      </c>
      <c r="D9" s="165" t="s">
        <v>86</v>
      </c>
      <c r="E9" s="165" t="s">
        <v>87</v>
      </c>
      <c r="F9" s="165" t="s">
        <v>88</v>
      </c>
      <c r="G9" s="166"/>
      <c r="H9" s="167"/>
      <c r="I9" s="168"/>
    </row>
    <row r="10" spans="1:12" s="169" customFormat="1" ht="13.2" customHeight="1">
      <c r="A10" s="170"/>
      <c r="B10" s="171"/>
      <c r="C10" s="172"/>
      <c r="D10" s="173"/>
      <c r="E10" s="174"/>
      <c r="F10" s="174"/>
      <c r="G10" s="175"/>
      <c r="H10" s="176"/>
      <c r="I10" s="168"/>
    </row>
    <row r="11" spans="1:12" s="169" customFormat="1" ht="13.2" customHeight="1">
      <c r="A11" s="177">
        <v>35</v>
      </c>
      <c r="B11" s="171"/>
      <c r="C11" s="670">
        <v>215</v>
      </c>
      <c r="D11" s="671"/>
      <c r="E11" s="178" t="s">
        <v>93</v>
      </c>
      <c r="F11" s="174"/>
      <c r="G11" s="175"/>
      <c r="H11" s="176"/>
      <c r="I11" s="168"/>
    </row>
    <row r="12" spans="1:12" s="169" customFormat="1" ht="13.2" customHeight="1">
      <c r="A12" s="170"/>
      <c r="B12" s="171"/>
      <c r="C12" s="670"/>
      <c r="D12" s="671"/>
      <c r="E12" s="178" t="s">
        <v>161</v>
      </c>
      <c r="F12" s="174"/>
      <c r="G12" s="175"/>
      <c r="H12" s="176"/>
      <c r="I12" s="168"/>
    </row>
    <row r="13" spans="1:12" s="169" customFormat="1" ht="13.2" customHeight="1">
      <c r="A13" s="170"/>
      <c r="B13" s="171"/>
      <c r="C13" s="670"/>
      <c r="D13" s="671"/>
      <c r="E13" s="178" t="s">
        <v>100</v>
      </c>
      <c r="F13" s="174"/>
      <c r="G13" s="175"/>
      <c r="H13" s="176"/>
      <c r="I13" s="168"/>
    </row>
    <row r="14" spans="1:12" s="169" customFormat="1" ht="22.5" customHeight="1">
      <c r="A14" s="179"/>
      <c r="B14" s="180"/>
      <c r="C14" s="181"/>
      <c r="D14" s="182">
        <v>250</v>
      </c>
      <c r="E14" s="174" t="s">
        <v>94</v>
      </c>
      <c r="F14" s="183"/>
      <c r="G14" s="184"/>
      <c r="H14" s="176"/>
      <c r="I14" s="168"/>
    </row>
    <row r="15" spans="1:12" s="169" customFormat="1" ht="13.2" customHeight="1">
      <c r="A15" s="185"/>
      <c r="B15" s="186"/>
      <c r="C15" s="187"/>
      <c r="D15" s="186"/>
      <c r="E15" s="273" t="s">
        <v>95</v>
      </c>
      <c r="F15" s="186"/>
      <c r="G15" s="188"/>
      <c r="H15" s="176"/>
      <c r="I15" s="168"/>
    </row>
    <row r="16" spans="1:12" s="50" customFormat="1" ht="27" customHeight="1">
      <c r="A16" s="189"/>
      <c r="B16" s="189"/>
      <c r="C16" s="189"/>
      <c r="D16" s="190" t="s">
        <v>104</v>
      </c>
      <c r="E16" s="191" t="s">
        <v>197</v>
      </c>
      <c r="F16" s="192" t="s">
        <v>96</v>
      </c>
      <c r="G16" s="193" t="s">
        <v>97</v>
      </c>
      <c r="H16" s="85"/>
    </row>
    <row r="17" spans="1:8" s="50" customFormat="1" ht="13.2" customHeight="1">
      <c r="A17" s="274" t="s">
        <v>275</v>
      </c>
      <c r="B17" s="274" t="s">
        <v>235</v>
      </c>
      <c r="C17" s="84"/>
      <c r="D17" s="194" t="s">
        <v>98</v>
      </c>
      <c r="E17" s="195" t="s">
        <v>195</v>
      </c>
      <c r="F17" s="196" t="s">
        <v>198</v>
      </c>
      <c r="G17" s="197" t="s">
        <v>198</v>
      </c>
      <c r="H17" s="85"/>
    </row>
    <row r="18" spans="1:8" s="50" customFormat="1" ht="13.2" customHeight="1">
      <c r="A18" s="275" t="s">
        <v>236</v>
      </c>
      <c r="B18" s="275" t="s">
        <v>301</v>
      </c>
      <c r="C18" s="198">
        <v>2.5</v>
      </c>
      <c r="D18" s="199">
        <v>250</v>
      </c>
      <c r="E18" s="276">
        <v>150</v>
      </c>
      <c r="F18" s="200">
        <v>4.9019607843137254E-4</v>
      </c>
      <c r="G18" s="201">
        <v>6.3725490196078427E-2</v>
      </c>
      <c r="H18" s="85"/>
    </row>
    <row r="19" spans="1:8" s="50" customFormat="1" ht="13.2" customHeight="1">
      <c r="A19" s="275" t="s">
        <v>228</v>
      </c>
      <c r="B19" s="275" t="s">
        <v>229</v>
      </c>
      <c r="C19" s="93" t="s">
        <v>73</v>
      </c>
      <c r="D19" s="199">
        <v>12</v>
      </c>
      <c r="E19" s="276">
        <v>6000</v>
      </c>
      <c r="F19" s="200">
        <v>4.9019607843137254E-4</v>
      </c>
      <c r="G19" s="201">
        <v>6.3725490196078427E-2</v>
      </c>
      <c r="H19" s="85"/>
    </row>
    <row r="20" spans="1:8" s="50" customFormat="1" ht="13.2" customHeight="1">
      <c r="A20" s="274" t="s">
        <v>199</v>
      </c>
      <c r="B20" s="277"/>
      <c r="C20" s="202"/>
      <c r="D20" s="203"/>
      <c r="E20" s="204"/>
      <c r="F20" s="205"/>
      <c r="G20" s="205"/>
      <c r="H20" s="85"/>
    </row>
    <row r="21" spans="1:8" s="50" customFormat="1" ht="36.35" customHeight="1">
      <c r="A21" s="508" t="s">
        <v>599</v>
      </c>
      <c r="B21" s="508" t="s">
        <v>666</v>
      </c>
      <c r="C21" s="93">
        <v>2.5</v>
      </c>
      <c r="D21" s="199">
        <v>130</v>
      </c>
      <c r="E21" s="276">
        <v>1700</v>
      </c>
      <c r="F21" s="200">
        <v>4.9019607843137254E-4</v>
      </c>
      <c r="G21" s="201">
        <v>6.3725490196078427E-2</v>
      </c>
      <c r="H21" s="85"/>
    </row>
    <row r="22" spans="1:8" s="50" customFormat="1" ht="27.7" customHeight="1">
      <c r="A22" s="508" t="s">
        <v>599</v>
      </c>
      <c r="B22" s="508" t="s">
        <v>600</v>
      </c>
      <c r="C22" s="198" t="s">
        <v>73</v>
      </c>
      <c r="D22" s="199">
        <v>12</v>
      </c>
      <c r="E22" s="276">
        <v>2700</v>
      </c>
      <c r="F22" s="200">
        <v>3.0864197530864197E-4</v>
      </c>
      <c r="G22" s="201">
        <v>3.7037037037037038E-3</v>
      </c>
      <c r="H22" s="85"/>
    </row>
    <row r="23" spans="1:8" s="50" customFormat="1" ht="26.35" customHeight="1">
      <c r="A23" s="508" t="s">
        <v>602</v>
      </c>
      <c r="B23" s="508" t="s">
        <v>231</v>
      </c>
      <c r="C23" s="93">
        <v>2.5</v>
      </c>
      <c r="D23" s="199">
        <v>130</v>
      </c>
      <c r="E23" s="276">
        <v>2500</v>
      </c>
      <c r="F23" s="200">
        <v>3.3333333333333332E-4</v>
      </c>
      <c r="G23" s="201">
        <v>4.3333333333333335E-2</v>
      </c>
      <c r="H23" s="85"/>
    </row>
    <row r="24" spans="1:8" s="50" customFormat="1" ht="37" customHeight="1">
      <c r="A24" s="508" t="s">
        <v>674</v>
      </c>
      <c r="B24" s="508" t="s">
        <v>603</v>
      </c>
      <c r="C24" s="93" t="s">
        <v>73</v>
      </c>
      <c r="D24" s="199">
        <v>12</v>
      </c>
      <c r="E24" s="276">
        <v>150</v>
      </c>
      <c r="F24" s="200">
        <v>5.5555555555555558E-3</v>
      </c>
      <c r="G24" s="201">
        <v>6.6666666666666666E-2</v>
      </c>
      <c r="H24" s="85"/>
    </row>
    <row r="25" spans="1:8" s="50" customFormat="1" ht="13.2" customHeight="1">
      <c r="A25" s="508" t="s">
        <v>675</v>
      </c>
      <c r="B25" s="508" t="s">
        <v>603</v>
      </c>
      <c r="C25" s="93">
        <v>1</v>
      </c>
      <c r="D25" s="199">
        <v>52</v>
      </c>
      <c r="E25" s="276">
        <v>2250</v>
      </c>
      <c r="F25" s="200">
        <v>3.7037037037037035E-4</v>
      </c>
      <c r="G25" s="201">
        <v>1.9259259259259257E-2</v>
      </c>
      <c r="H25" s="85"/>
    </row>
    <row r="26" spans="1:8" s="50" customFormat="1" ht="13.2" customHeight="1">
      <c r="A26" s="508" t="s">
        <v>607</v>
      </c>
      <c r="B26" s="508" t="s">
        <v>606</v>
      </c>
      <c r="C26" s="93">
        <v>1</v>
      </c>
      <c r="D26" s="199">
        <v>52</v>
      </c>
      <c r="E26" s="276">
        <v>3500</v>
      </c>
      <c r="F26" s="200">
        <v>2.380952380952381E-4</v>
      </c>
      <c r="G26" s="201">
        <v>1.2380952380952381E-2</v>
      </c>
      <c r="H26" s="85"/>
    </row>
    <row r="27" spans="1:8" s="50" customFormat="1" ht="24.35" customHeight="1">
      <c r="A27" s="508" t="s">
        <v>608</v>
      </c>
      <c r="B27" s="508" t="s">
        <v>603</v>
      </c>
      <c r="C27" s="93" t="s">
        <v>73</v>
      </c>
      <c r="D27" s="199">
        <v>12</v>
      </c>
      <c r="E27" s="276">
        <v>300</v>
      </c>
      <c r="F27" s="200">
        <v>2.7777777777777779E-3</v>
      </c>
      <c r="G27" s="201">
        <v>3.3333333333333333E-2</v>
      </c>
      <c r="H27" s="85"/>
    </row>
    <row r="28" spans="1:8" s="50" customFormat="1" ht="13.2" customHeight="1">
      <c r="A28" s="508" t="s">
        <v>601</v>
      </c>
      <c r="B28" s="508" t="s">
        <v>231</v>
      </c>
      <c r="C28" s="93">
        <v>1</v>
      </c>
      <c r="D28" s="199">
        <v>52</v>
      </c>
      <c r="E28" s="276">
        <v>1800</v>
      </c>
      <c r="F28" s="200">
        <v>4.6296296296296298E-4</v>
      </c>
      <c r="G28" s="201">
        <v>2.4074074074074074E-2</v>
      </c>
      <c r="H28" s="85"/>
    </row>
    <row r="29" spans="1:8" s="50" customFormat="1" ht="24.35" customHeight="1">
      <c r="A29" s="508" t="s">
        <v>601</v>
      </c>
      <c r="B29" s="508" t="s">
        <v>670</v>
      </c>
      <c r="C29" s="93" t="s">
        <v>73</v>
      </c>
      <c r="D29" s="199">
        <v>12</v>
      </c>
      <c r="E29" s="276">
        <v>1750</v>
      </c>
      <c r="F29" s="200">
        <v>4.7619047619047619E-4</v>
      </c>
      <c r="G29" s="201">
        <v>5.7142857142857143E-3</v>
      </c>
      <c r="H29" s="85"/>
    </row>
    <row r="30" spans="1:8" s="50" customFormat="1" ht="13.2" customHeight="1">
      <c r="A30" s="508" t="s">
        <v>200</v>
      </c>
      <c r="B30" s="508" t="s">
        <v>262</v>
      </c>
      <c r="C30" s="93" t="s">
        <v>73</v>
      </c>
      <c r="D30" s="199">
        <v>12</v>
      </c>
      <c r="E30" s="276">
        <v>3000</v>
      </c>
      <c r="F30" s="200">
        <v>2.7777777777777778E-4</v>
      </c>
      <c r="G30" s="201">
        <v>3.3333333333333331E-3</v>
      </c>
      <c r="H30" s="85"/>
    </row>
    <row r="31" spans="1:8" s="50" customFormat="1" ht="13.2" customHeight="1">
      <c r="A31" s="508" t="s">
        <v>263</v>
      </c>
      <c r="B31" s="508" t="s">
        <v>604</v>
      </c>
      <c r="C31" s="93" t="s">
        <v>73</v>
      </c>
      <c r="D31" s="199">
        <v>12</v>
      </c>
      <c r="E31" s="276">
        <v>1500</v>
      </c>
      <c r="F31" s="200">
        <v>5.5555555555555556E-4</v>
      </c>
      <c r="G31" s="201">
        <v>6.6666666666666662E-3</v>
      </c>
      <c r="H31" s="85"/>
    </row>
    <row r="32" spans="1:8" s="50" customFormat="1" ht="13.2" customHeight="1">
      <c r="A32" s="275" t="s">
        <v>213</v>
      </c>
      <c r="B32" s="275" t="s">
        <v>604</v>
      </c>
      <c r="C32" s="93" t="s">
        <v>69</v>
      </c>
      <c r="D32" s="199">
        <v>4</v>
      </c>
      <c r="E32" s="276">
        <v>150</v>
      </c>
      <c r="F32" s="200">
        <v>5.5555555555555558E-3</v>
      </c>
      <c r="G32" s="201">
        <v>2.2222222222222223E-2</v>
      </c>
      <c r="H32" s="85"/>
    </row>
    <row r="33" spans="1:9" s="50" customFormat="1" ht="13.2" customHeight="1">
      <c r="C33" s="100"/>
      <c r="D33" s="203"/>
      <c r="E33" s="206"/>
      <c r="F33" s="207" t="s">
        <v>99</v>
      </c>
      <c r="G33" s="208">
        <f>SUM(G18:G32)</f>
        <v>0.43186430127606595</v>
      </c>
      <c r="H33" s="85"/>
    </row>
    <row r="34" spans="1:9" ht="13.5" customHeight="1">
      <c r="A34" s="667" t="s">
        <v>328</v>
      </c>
      <c r="B34" s="667"/>
      <c r="C34" s="667"/>
      <c r="D34" s="667"/>
      <c r="E34" s="667"/>
      <c r="F34" s="667"/>
      <c r="G34" s="667"/>
      <c r="H34" s="158"/>
    </row>
    <row r="35" spans="1:9" ht="15" customHeight="1">
      <c r="A35" s="209"/>
      <c r="B35" s="209"/>
      <c r="C35" s="209"/>
      <c r="D35" s="209"/>
      <c r="E35" s="210"/>
      <c r="F35" s="210"/>
      <c r="G35" s="210"/>
      <c r="H35" s="158"/>
    </row>
    <row r="36" spans="1:9" ht="14.7" customHeight="1">
      <c r="B36" s="159" t="s">
        <v>709</v>
      </c>
    </row>
    <row r="37" spans="1:9" ht="13" thickBot="1">
      <c r="B37" s="159"/>
    </row>
    <row r="38" spans="1:9" ht="22.25" customHeight="1" thickBot="1">
      <c r="A38" s="672" t="s">
        <v>790</v>
      </c>
      <c r="B38" s="673"/>
      <c r="C38" s="673"/>
      <c r="D38" s="673"/>
      <c r="E38" s="674"/>
      <c r="F38" s="471">
        <v>35.659999999999997</v>
      </c>
      <c r="G38" s="244"/>
      <c r="H38" s="29"/>
      <c r="I38" s="75"/>
    </row>
    <row r="39" spans="1:9">
      <c r="A39" s="241"/>
      <c r="B39" s="239"/>
      <c r="C39" s="239"/>
      <c r="D39" s="242"/>
      <c r="E39" s="240"/>
      <c r="F39" s="240"/>
      <c r="G39" s="675"/>
      <c r="H39" s="675"/>
      <c r="I39" s="675"/>
    </row>
    <row r="40" spans="1:9" ht="28.35" customHeight="1">
      <c r="A40" s="472"/>
      <c r="B40" s="279"/>
      <c r="C40" s="279"/>
      <c r="D40" s="279"/>
      <c r="E40" s="280" t="s">
        <v>95</v>
      </c>
      <c r="F40" s="279"/>
      <c r="G40" s="281"/>
      <c r="H40" s="136"/>
      <c r="I40" s="1"/>
    </row>
    <row r="41" spans="1:9" ht="23.35">
      <c r="A41" s="555" t="s">
        <v>103</v>
      </c>
      <c r="B41" s="555" t="s">
        <v>251</v>
      </c>
      <c r="C41" s="555" t="s">
        <v>222</v>
      </c>
      <c r="D41" s="556" t="s">
        <v>227</v>
      </c>
      <c r="E41" s="555" t="s">
        <v>252</v>
      </c>
      <c r="F41" s="555" t="s">
        <v>374</v>
      </c>
      <c r="G41" s="555" t="s">
        <v>375</v>
      </c>
      <c r="H41" s="137"/>
      <c r="I41" s="1"/>
    </row>
    <row r="42" spans="1:9" s="1" customFormat="1" ht="27" customHeight="1">
      <c r="A42" s="557" t="s">
        <v>702</v>
      </c>
      <c r="B42" s="558" t="s">
        <v>697</v>
      </c>
      <c r="C42" s="559">
        <v>1</v>
      </c>
      <c r="D42" s="560">
        <v>10</v>
      </c>
      <c r="E42" s="561">
        <v>4</v>
      </c>
      <c r="F42" s="562">
        <f>ROUND($F$38/E42,2)</f>
        <v>8.92</v>
      </c>
      <c r="G42" s="562">
        <f>F42*D42</f>
        <v>89.2</v>
      </c>
      <c r="H42" s="137"/>
    </row>
    <row r="43" spans="1:9" s="1" customFormat="1" ht="27" customHeight="1">
      <c r="A43" s="557" t="s">
        <v>701</v>
      </c>
      <c r="B43" s="558" t="s">
        <v>647</v>
      </c>
      <c r="C43" s="559">
        <v>1</v>
      </c>
      <c r="D43" s="560">
        <v>10</v>
      </c>
      <c r="E43" s="561">
        <v>13</v>
      </c>
      <c r="F43" s="562">
        <f t="shared" ref="F43:F46" si="0">ROUND($F$38/E43,2)</f>
        <v>2.74</v>
      </c>
      <c r="G43" s="562">
        <f t="shared" ref="G43:G46" si="1">F43*D43</f>
        <v>27.400000000000002</v>
      </c>
      <c r="H43" s="137"/>
    </row>
    <row r="44" spans="1:9" s="1" customFormat="1" ht="27" customHeight="1">
      <c r="A44" s="557" t="s">
        <v>703</v>
      </c>
      <c r="B44" s="558" t="s">
        <v>648</v>
      </c>
      <c r="C44" s="559">
        <v>1</v>
      </c>
      <c r="D44" s="560">
        <v>10</v>
      </c>
      <c r="E44" s="561">
        <v>5</v>
      </c>
      <c r="F44" s="562">
        <f t="shared" si="0"/>
        <v>7.13</v>
      </c>
      <c r="G44" s="562">
        <f t="shared" si="1"/>
        <v>71.3</v>
      </c>
      <c r="H44" s="137"/>
    </row>
    <row r="45" spans="1:9" s="1" customFormat="1" ht="27" customHeight="1">
      <c r="A45" s="557" t="s">
        <v>704</v>
      </c>
      <c r="B45" s="558" t="s">
        <v>377</v>
      </c>
      <c r="C45" s="559">
        <v>1</v>
      </c>
      <c r="D45" s="560">
        <v>10</v>
      </c>
      <c r="E45" s="561">
        <v>20</v>
      </c>
      <c r="F45" s="562">
        <f t="shared" si="0"/>
        <v>1.78</v>
      </c>
      <c r="G45" s="562">
        <f t="shared" si="1"/>
        <v>17.8</v>
      </c>
      <c r="H45" s="137"/>
    </row>
    <row r="46" spans="1:9" s="1" customFormat="1" ht="27" customHeight="1">
      <c r="A46" s="557" t="s">
        <v>692</v>
      </c>
      <c r="B46" s="558" t="s">
        <v>698</v>
      </c>
      <c r="C46" s="559">
        <v>1</v>
      </c>
      <c r="D46" s="560">
        <v>10</v>
      </c>
      <c r="E46" s="561">
        <v>18</v>
      </c>
      <c r="F46" s="562">
        <f t="shared" si="0"/>
        <v>1.98</v>
      </c>
      <c r="G46" s="562">
        <f t="shared" si="1"/>
        <v>19.8</v>
      </c>
      <c r="H46" s="137"/>
    </row>
    <row r="47" spans="1:9" s="1" customFormat="1">
      <c r="A47" s="563"/>
      <c r="B47" s="563"/>
      <c r="C47" s="564"/>
      <c r="D47" s="565"/>
      <c r="E47" s="668" t="s">
        <v>376</v>
      </c>
      <c r="F47" s="669"/>
      <c r="G47" s="566">
        <f>SUM(G42:G46)</f>
        <v>225.50000000000003</v>
      </c>
      <c r="H47" s="232"/>
    </row>
    <row r="48" spans="1:9">
      <c r="A48" s="162"/>
      <c r="B48" s="162"/>
      <c r="C48" s="162"/>
      <c r="D48" s="162"/>
      <c r="E48" s="162"/>
      <c r="F48" s="162"/>
      <c r="G48" s="162"/>
    </row>
    <row r="49" spans="1:7">
      <c r="A49" s="667" t="s">
        <v>383</v>
      </c>
      <c r="B49" s="667"/>
      <c r="C49" s="667"/>
      <c r="D49" s="667"/>
      <c r="E49" s="667"/>
      <c r="F49" s="667"/>
      <c r="G49" s="667"/>
    </row>
    <row r="50" spans="1:7">
      <c r="A50" s="162"/>
      <c r="B50" s="162"/>
      <c r="C50" s="162"/>
      <c r="D50" s="162"/>
      <c r="E50" s="162"/>
      <c r="F50" s="162"/>
      <c r="G50" s="162"/>
    </row>
  </sheetData>
  <sheetProtection algorithmName="SHA-512" hashValue="P4TRJD2+LQez1E+QgPQwuZh5Cm+7BHrCv7WJ541iL1a31TzOuKj0Bk9mddM6NLnkDcQk8t1Yu1i+TydFGaHbOg==" saltValue="SXbkHkfe4+JDpHRvnbQmQA==" spinCount="100000" sheet="1" objects="1" scenarios="1"/>
  <mergeCells count="13">
    <mergeCell ref="A49:G49"/>
    <mergeCell ref="E47:F47"/>
    <mergeCell ref="C11:D11"/>
    <mergeCell ref="C12:D12"/>
    <mergeCell ref="C13:D13"/>
    <mergeCell ref="A34:G34"/>
    <mergeCell ref="A38:E38"/>
    <mergeCell ref="G39:I39"/>
    <mergeCell ref="A1:H1"/>
    <mergeCell ref="A2:H2"/>
    <mergeCell ref="A3:H3"/>
    <mergeCell ref="A5:H5"/>
    <mergeCell ref="A6:G6"/>
  </mergeCells>
  <pageMargins left="0.70866141732283472" right="0.70866141732283472" top="0.78740157480314965" bottom="0.78740157480314965" header="0.31496062992125984" footer="0.31496062992125984"/>
  <pageSetup paperSize="9" orientation="landscape" r:id="rId1"/>
  <headerFooter>
    <oddHeader xml:space="preserve">&amp;L&amp;"Arial,Standard"&amp;8&amp;F
&amp;C&amp;"Arial,Standard"&amp;8&amp;A&amp;R&amp;G </oddHeader>
    <oddFooter xml:space="preserve">&amp;C&amp;"Arial,Standard"&amp;8Seite &amp;P von &amp;N Seiten&amp;R&amp;"Arial,Standard"&amp;8copyright by: SV </oddFooter>
  </headerFooter>
  <rowBreaks count="1" manualBreakCount="1">
    <brk id="35" max="16383" man="1"/>
  </rowBreaks>
  <legacyDrawingHF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30">
    <tabColor rgb="FFFCD5B4"/>
    <pageSetUpPr fitToPage="1"/>
  </sheetPr>
  <dimension ref="A1:I24"/>
  <sheetViews>
    <sheetView workbookViewId="0">
      <selection activeCell="A22" sqref="A22"/>
    </sheetView>
  </sheetViews>
  <sheetFormatPr baseColWidth="10" defaultColWidth="11.41015625" defaultRowHeight="12.7"/>
  <cols>
    <col min="1" max="1" width="17.17578125" style="1" customWidth="1"/>
    <col min="2" max="2" width="40" style="1" customWidth="1"/>
    <col min="3" max="3" width="13.29296875" style="1" customWidth="1"/>
    <col min="4" max="4" width="12.703125" style="78" customWidth="1"/>
    <col min="5" max="5" width="14" style="27" customWidth="1"/>
    <col min="6" max="6" width="11" style="27" customWidth="1"/>
    <col min="7" max="7" width="12.29296875" style="27" customWidth="1"/>
    <col min="8" max="8" width="0.703125" style="1" customWidth="1"/>
    <col min="9" max="16384" width="11.41015625" style="1"/>
  </cols>
  <sheetData>
    <row r="1" spans="1:9" ht="20.100000000000001" customHeight="1">
      <c r="A1" s="1051" t="s">
        <v>693</v>
      </c>
      <c r="B1" s="1052"/>
      <c r="C1" s="1052"/>
      <c r="D1" s="1052"/>
      <c r="E1" s="1052"/>
      <c r="F1" s="1052"/>
      <c r="G1" s="1053"/>
      <c r="H1" s="136"/>
    </row>
    <row r="2" spans="1:9" ht="6" customHeight="1">
      <c r="A2" s="5"/>
      <c r="B2" s="5"/>
      <c r="C2" s="5"/>
      <c r="D2" s="76"/>
      <c r="E2" s="6"/>
      <c r="F2" s="6"/>
      <c r="G2" s="6"/>
    </row>
    <row r="3" spans="1:9" s="5" customFormat="1" ht="20.100000000000001" customHeight="1">
      <c r="A3" s="1060" t="s">
        <v>694</v>
      </c>
      <c r="B3" s="1061"/>
      <c r="C3" s="1061"/>
      <c r="D3" s="1061"/>
      <c r="E3" s="1061"/>
      <c r="F3" s="1061"/>
      <c r="G3" s="1062"/>
      <c r="H3" s="237"/>
    </row>
    <row r="4" spans="1:9" s="5" customFormat="1" ht="73.349999999999994" customHeight="1">
      <c r="A4" s="1054" t="s">
        <v>700</v>
      </c>
      <c r="B4" s="1055"/>
      <c r="C4" s="1055"/>
      <c r="D4" s="1055"/>
      <c r="E4" s="1055"/>
      <c r="F4" s="1055"/>
      <c r="G4" s="1056"/>
      <c r="H4" s="237"/>
    </row>
    <row r="5" spans="1:9" s="5" customFormat="1" ht="43.95" customHeight="1">
      <c r="A5" s="1054" t="s">
        <v>649</v>
      </c>
      <c r="B5" s="1055"/>
      <c r="C5" s="1055"/>
      <c r="D5" s="1055"/>
      <c r="E5" s="1055"/>
      <c r="F5" s="1055"/>
      <c r="G5" s="1056"/>
      <c r="H5" s="237"/>
    </row>
    <row r="6" spans="1:9" s="5" customFormat="1" ht="28.7" customHeight="1">
      <c r="A6" s="1054" t="s">
        <v>311</v>
      </c>
      <c r="B6" s="1055"/>
      <c r="C6" s="1055"/>
      <c r="D6" s="1055"/>
      <c r="E6" s="1055"/>
      <c r="F6" s="1055"/>
      <c r="G6" s="1056"/>
      <c r="H6" s="237"/>
    </row>
    <row r="7" spans="1:9" s="5" customFormat="1" ht="33" customHeight="1">
      <c r="A7" s="1069" t="s">
        <v>728</v>
      </c>
      <c r="B7" s="1069"/>
      <c r="C7" s="1069"/>
      <c r="D7" s="1069"/>
      <c r="E7" s="1069"/>
      <c r="F7" s="1069"/>
      <c r="G7" s="1070"/>
      <c r="H7" s="237"/>
    </row>
    <row r="8" spans="1:9" s="5" customFormat="1" ht="48.75" customHeight="1">
      <c r="A8" s="1057" t="s">
        <v>695</v>
      </c>
      <c r="B8" s="1058"/>
      <c r="C8" s="1058"/>
      <c r="D8" s="1058"/>
      <c r="E8" s="1058"/>
      <c r="F8" s="1058"/>
      <c r="G8" s="1059"/>
      <c r="H8" s="237"/>
    </row>
    <row r="9" spans="1:9" s="5" customFormat="1" ht="10.199999999999999" customHeight="1">
      <c r="A9" s="129"/>
      <c r="B9" s="130"/>
      <c r="C9" s="130"/>
      <c r="D9" s="131"/>
      <c r="E9" s="132"/>
      <c r="F9" s="132"/>
      <c r="G9" s="132"/>
    </row>
    <row r="10" spans="1:9" s="5" customFormat="1" ht="40.950000000000003" customHeight="1">
      <c r="A10" s="1071" t="s">
        <v>789</v>
      </c>
      <c r="B10" s="1072"/>
      <c r="C10" s="1072"/>
      <c r="D10" s="1072"/>
      <c r="E10" s="1072"/>
      <c r="F10" s="1072"/>
      <c r="G10" s="1073"/>
      <c r="H10" s="237"/>
    </row>
    <row r="11" spans="1:9" ht="45" customHeight="1">
      <c r="A11" s="1066" t="s">
        <v>419</v>
      </c>
      <c r="B11" s="1067"/>
      <c r="C11" s="1067"/>
      <c r="D11" s="1067"/>
      <c r="E11" s="1067"/>
      <c r="F11" s="1067"/>
      <c r="G11" s="1068"/>
      <c r="H11" s="136"/>
    </row>
    <row r="12" spans="1:9" ht="8.25" customHeight="1">
      <c r="A12" s="30"/>
      <c r="B12" s="30"/>
      <c r="C12" s="30"/>
      <c r="D12" s="77"/>
      <c r="E12" s="30"/>
      <c r="F12" s="30"/>
      <c r="G12" s="30"/>
    </row>
    <row r="13" spans="1:9" ht="63" customHeight="1">
      <c r="A13" s="1063" t="s">
        <v>696</v>
      </c>
      <c r="B13" s="1064"/>
      <c r="C13" s="1064"/>
      <c r="D13" s="1064"/>
      <c r="E13" s="1064"/>
      <c r="F13" s="1064"/>
      <c r="G13" s="1065"/>
      <c r="H13" s="136"/>
    </row>
    <row r="14" spans="1:9" s="75" customFormat="1" ht="7.5" customHeight="1" thickBot="1">
      <c r="A14" s="29"/>
      <c r="B14" s="29"/>
      <c r="C14" s="29"/>
      <c r="D14" s="29"/>
      <c r="E14" s="238"/>
      <c r="F14" s="238"/>
      <c r="G14" s="238"/>
      <c r="H14" s="1"/>
    </row>
    <row r="15" spans="1:9" s="75" customFormat="1" ht="25.5" customHeight="1" thickBot="1">
      <c r="A15" s="1050" t="s">
        <v>790</v>
      </c>
      <c r="B15" s="673"/>
      <c r="C15" s="673"/>
      <c r="D15" s="673"/>
      <c r="E15" s="674"/>
      <c r="F15" s="471">
        <f>'GMK GR-So'!$D$59</f>
        <v>15</v>
      </c>
      <c r="G15" s="244"/>
      <c r="H15" s="29"/>
    </row>
    <row r="16" spans="1:9" ht="7.5" customHeight="1">
      <c r="A16" s="241"/>
      <c r="B16" s="239"/>
      <c r="C16" s="239"/>
      <c r="D16" s="242"/>
      <c r="E16" s="240"/>
      <c r="F16" s="240"/>
      <c r="G16" s="675"/>
      <c r="H16" s="675"/>
      <c r="I16" s="675"/>
    </row>
    <row r="17" spans="1:8" ht="22.5" customHeight="1">
      <c r="A17" s="278"/>
      <c r="B17" s="279"/>
      <c r="C17" s="279"/>
      <c r="D17" s="279"/>
      <c r="E17" s="280" t="s">
        <v>95</v>
      </c>
      <c r="F17" s="279"/>
      <c r="G17" s="281"/>
      <c r="H17" s="136"/>
    </row>
    <row r="18" spans="1:8" ht="32.700000000000003" customHeight="1">
      <c r="A18" s="646" t="s">
        <v>103</v>
      </c>
      <c r="B18" s="555" t="s">
        <v>699</v>
      </c>
      <c r="C18" s="647" t="s">
        <v>222</v>
      </c>
      <c r="D18" s="556" t="s">
        <v>227</v>
      </c>
      <c r="E18" s="555" t="s">
        <v>252</v>
      </c>
      <c r="F18" s="555" t="s">
        <v>374</v>
      </c>
      <c r="G18" s="555" t="s">
        <v>375</v>
      </c>
      <c r="H18" s="137"/>
    </row>
    <row r="19" spans="1:8" ht="25.35" customHeight="1">
      <c r="A19" s="557" t="s">
        <v>702</v>
      </c>
      <c r="B19" s="558" t="s">
        <v>697</v>
      </c>
      <c r="C19" s="559">
        <v>1</v>
      </c>
      <c r="D19" s="560">
        <v>250</v>
      </c>
      <c r="E19" s="649"/>
      <c r="F19" s="562" t="e">
        <f>ROUND($F$15/E19,2)</f>
        <v>#DIV/0!</v>
      </c>
      <c r="G19" s="562" t="e">
        <f>F19*D19</f>
        <v>#DIV/0!</v>
      </c>
      <c r="H19" s="137"/>
    </row>
    <row r="20" spans="1:8" ht="26" customHeight="1">
      <c r="A20" s="557" t="s">
        <v>701</v>
      </c>
      <c r="B20" s="558" t="s">
        <v>647</v>
      </c>
      <c r="C20" s="559">
        <v>1</v>
      </c>
      <c r="D20" s="560">
        <v>50</v>
      </c>
      <c r="E20" s="649"/>
      <c r="F20" s="562" t="e">
        <f>ROUND($F$15/E20,2)</f>
        <v>#DIV/0!</v>
      </c>
      <c r="G20" s="562" t="e">
        <f t="shared" ref="G20:G21" si="0">F20*D20</f>
        <v>#DIV/0!</v>
      </c>
      <c r="H20" s="137"/>
    </row>
    <row r="21" spans="1:8" ht="25.35" customHeight="1">
      <c r="A21" s="557" t="s">
        <v>703</v>
      </c>
      <c r="B21" s="558" t="s">
        <v>648</v>
      </c>
      <c r="C21" s="559">
        <v>1</v>
      </c>
      <c r="D21" s="560">
        <v>100</v>
      </c>
      <c r="E21" s="649"/>
      <c r="F21" s="562" t="e">
        <f>ROUND($F$15/E21,2)</f>
        <v>#DIV/0!</v>
      </c>
      <c r="G21" s="562" t="e">
        <f t="shared" si="0"/>
        <v>#DIV/0!</v>
      </c>
      <c r="H21" s="137"/>
    </row>
    <row r="22" spans="1:8" ht="26" customHeight="1">
      <c r="A22" s="557" t="s">
        <v>704</v>
      </c>
      <c r="B22" s="648" t="s">
        <v>377</v>
      </c>
      <c r="C22" s="559">
        <v>1</v>
      </c>
      <c r="D22" s="560">
        <v>50</v>
      </c>
      <c r="E22" s="649"/>
      <c r="F22" s="562" t="e">
        <f>ROUND($F$15/E22,2)</f>
        <v>#DIV/0!</v>
      </c>
      <c r="G22" s="562" t="e">
        <f t="shared" ref="G22:G23" si="1">F22*D22</f>
        <v>#DIV/0!</v>
      </c>
      <c r="H22" s="137"/>
    </row>
    <row r="23" spans="1:8" ht="26" customHeight="1">
      <c r="A23" s="557" t="s">
        <v>692</v>
      </c>
      <c r="B23" s="558" t="s">
        <v>698</v>
      </c>
      <c r="C23" s="559">
        <v>1</v>
      </c>
      <c r="D23" s="560">
        <v>50</v>
      </c>
      <c r="E23" s="649"/>
      <c r="F23" s="562" t="e">
        <f>ROUND($F$15/E23,2)</f>
        <v>#DIV/0!</v>
      </c>
      <c r="G23" s="562" t="e">
        <f t="shared" si="1"/>
        <v>#DIV/0!</v>
      </c>
      <c r="H23" s="137"/>
    </row>
    <row r="24" spans="1:8" ht="21.75" customHeight="1">
      <c r="A24" s="563"/>
      <c r="B24" s="563"/>
      <c r="C24" s="564"/>
      <c r="D24" s="565"/>
      <c r="E24" s="1049" t="s">
        <v>376</v>
      </c>
      <c r="F24" s="1049"/>
      <c r="G24" s="566" t="e">
        <f>SUM(G19:G23)</f>
        <v>#DIV/0!</v>
      </c>
      <c r="H24" s="232"/>
    </row>
  </sheetData>
  <sheetProtection algorithmName="SHA-512" hashValue="T16AHOZo6fSMdqHUPpflzpgD7O4i+pnDV9OQqSUQHBPvtlyqQvrMtbQSnPv2CazYSAaDs5Rs/ta5uDXVrBauSw==" saltValue="c6dQIA5fGyPqxQT2oIaibg==" spinCount="100000" sheet="1" objects="1" scenarios="1"/>
  <mergeCells count="13">
    <mergeCell ref="E24:F24"/>
    <mergeCell ref="A15:E15"/>
    <mergeCell ref="G16:I16"/>
    <mergeCell ref="A1:G1"/>
    <mergeCell ref="A6:G6"/>
    <mergeCell ref="A5:G5"/>
    <mergeCell ref="A4:G4"/>
    <mergeCell ref="A8:G8"/>
    <mergeCell ref="A3:G3"/>
    <mergeCell ref="A13:G13"/>
    <mergeCell ref="A11:G11"/>
    <mergeCell ref="A7:G7"/>
    <mergeCell ref="A10:G10"/>
  </mergeCells>
  <pageMargins left="0.70866141732283472" right="0.70866141732283472" top="0.78740157480314965" bottom="0.78740157480314965" header="0.31496062992125984" footer="0.31496062992125984"/>
  <pageSetup paperSize="9" scale="69" orientation="landscape" r:id="rId1"/>
  <headerFooter>
    <oddHeader xml:space="preserve">&amp;L&amp;"Arial,Standard"&amp;8&amp;F
&amp;C&amp;"Arial,Standard"&amp;8&amp;A&amp;R&amp;G </oddHeader>
    <oddFooter xml:space="preserve">&amp;C&amp;"Arial,Standard"&amp;8Seite &amp;P von &amp;N Seiten&amp;R&amp;"Arial,Standard"&amp;8copyright by: SV </oddFoot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9E32F-797C-4E1F-B97C-7A6F2D17CF98}">
  <sheetPr codeName="Tabelle9"/>
  <dimension ref="A1:D339"/>
  <sheetViews>
    <sheetView workbookViewId="0">
      <selection activeCell="B1" sqref="B1"/>
    </sheetView>
  </sheetViews>
  <sheetFormatPr baseColWidth="10" defaultColWidth="11.41015625" defaultRowHeight="10.35"/>
  <cols>
    <col min="1" max="1" width="0.87890625" style="57" customWidth="1"/>
    <col min="2" max="2" width="8.703125" style="57" customWidth="1"/>
    <col min="3" max="3" width="40.703125" style="57" customWidth="1"/>
    <col min="4" max="16384" width="11.41015625" style="57"/>
  </cols>
  <sheetData>
    <row r="1" spans="1:4" ht="14" customHeight="1">
      <c r="A1" s="63"/>
      <c r="B1" s="56" t="s">
        <v>323</v>
      </c>
    </row>
    <row r="2" spans="1:4" ht="14" customHeight="1">
      <c r="A2" s="63"/>
      <c r="B2" s="56" t="s">
        <v>717</v>
      </c>
    </row>
    <row r="3" spans="1:4" ht="13.2" customHeight="1">
      <c r="A3" s="258"/>
      <c r="B3" s="269" t="s">
        <v>727</v>
      </c>
      <c r="C3" s="270"/>
      <c r="D3" s="14"/>
    </row>
    <row r="4" spans="1:4" ht="10.35" customHeight="1">
      <c r="A4" s="63"/>
      <c r="B4" s="58">
        <v>365</v>
      </c>
      <c r="C4" s="59" t="s">
        <v>203</v>
      </c>
    </row>
    <row r="5" spans="1:4" ht="10.35" customHeight="1">
      <c r="A5" s="63"/>
      <c r="B5" s="58">
        <v>0</v>
      </c>
      <c r="C5" s="59" t="s">
        <v>716</v>
      </c>
    </row>
    <row r="6" spans="1:4" ht="10.35" customHeight="1">
      <c r="A6" s="63"/>
      <c r="B6" s="58">
        <v>0</v>
      </c>
      <c r="C6" s="59" t="s">
        <v>209</v>
      </c>
    </row>
    <row r="7" spans="1:4" ht="10.35" customHeight="1">
      <c r="A7" s="258"/>
      <c r="B7" s="256">
        <v>0</v>
      </c>
      <c r="C7" s="257" t="s">
        <v>204</v>
      </c>
    </row>
    <row r="8" spans="1:4" ht="10.35" customHeight="1">
      <c r="A8" s="63"/>
      <c r="B8" s="58">
        <v>0</v>
      </c>
      <c r="C8" s="59" t="s">
        <v>205</v>
      </c>
    </row>
    <row r="9" spans="1:4" ht="10.35" customHeight="1">
      <c r="A9" s="63"/>
      <c r="B9" s="259">
        <v>0</v>
      </c>
      <c r="C9" s="260" t="s">
        <v>206</v>
      </c>
    </row>
    <row r="10" spans="1:4" ht="13.2" customHeight="1">
      <c r="A10" s="63"/>
      <c r="B10" s="62">
        <f>SUM(B4:B9)</f>
        <v>365</v>
      </c>
      <c r="C10" s="60" t="s">
        <v>207</v>
      </c>
    </row>
    <row r="11" spans="1:4" ht="6" customHeight="1">
      <c r="A11" s="63"/>
      <c r="B11" s="261"/>
      <c r="C11" s="262"/>
    </row>
    <row r="12" spans="1:4" ht="13.2" customHeight="1">
      <c r="A12" s="258"/>
      <c r="B12" s="269" t="s">
        <v>726</v>
      </c>
      <c r="C12" s="270"/>
      <c r="D12" s="14"/>
    </row>
    <row r="13" spans="1:4" ht="10.35" customHeight="1">
      <c r="A13" s="63"/>
      <c r="B13" s="58">
        <v>365</v>
      </c>
      <c r="C13" s="59" t="s">
        <v>203</v>
      </c>
    </row>
    <row r="14" spans="1:4" ht="10.35" customHeight="1">
      <c r="A14" s="63"/>
      <c r="B14" s="58">
        <v>0</v>
      </c>
      <c r="C14" s="59" t="s">
        <v>716</v>
      </c>
    </row>
    <row r="15" spans="1:4" ht="10.35" customHeight="1">
      <c r="A15" s="63"/>
      <c r="B15" s="58">
        <v>-5.71</v>
      </c>
      <c r="C15" s="59" t="s">
        <v>209</v>
      </c>
    </row>
    <row r="16" spans="1:4" ht="10.35" customHeight="1">
      <c r="A16" s="63"/>
      <c r="B16" s="256">
        <v>-5</v>
      </c>
      <c r="C16" s="257" t="s">
        <v>204</v>
      </c>
    </row>
    <row r="17" spans="1:4" ht="10.35" customHeight="1">
      <c r="A17" s="63"/>
      <c r="B17" s="58">
        <v>-52.14</v>
      </c>
      <c r="C17" s="59" t="s">
        <v>205</v>
      </c>
    </row>
    <row r="18" spans="1:4" ht="10.35" customHeight="1">
      <c r="A18" s="63"/>
      <c r="B18" s="259">
        <v>0</v>
      </c>
      <c r="C18" s="260" t="s">
        <v>206</v>
      </c>
    </row>
    <row r="19" spans="1:4" ht="13.2" customHeight="1">
      <c r="A19" s="63"/>
      <c r="B19" s="62">
        <f>SUM(B13:B18)</f>
        <v>302.15000000000003</v>
      </c>
      <c r="C19" s="60" t="s">
        <v>207</v>
      </c>
    </row>
    <row r="20" spans="1:4" ht="6" customHeight="1">
      <c r="A20" s="63"/>
      <c r="B20" s="261"/>
      <c r="C20" s="262"/>
    </row>
    <row r="21" spans="1:4" ht="13.2" customHeight="1">
      <c r="A21" s="258"/>
      <c r="B21" s="269" t="s">
        <v>725</v>
      </c>
      <c r="C21" s="270"/>
      <c r="D21" s="14"/>
    </row>
    <row r="22" spans="1:4" ht="10.35" customHeight="1">
      <c r="A22" s="63"/>
      <c r="B22" s="58">
        <v>365</v>
      </c>
      <c r="C22" s="59" t="s">
        <v>203</v>
      </c>
    </row>
    <row r="23" spans="1:4" ht="10.35" customHeight="1">
      <c r="A23" s="63"/>
      <c r="B23" s="58">
        <v>0</v>
      </c>
      <c r="C23" s="59" t="s">
        <v>716</v>
      </c>
    </row>
    <row r="24" spans="1:4" ht="10.35" customHeight="1">
      <c r="A24" s="258"/>
      <c r="B24" s="58">
        <v>-5.71</v>
      </c>
      <c r="C24" s="59" t="s">
        <v>209</v>
      </c>
      <c r="D24" s="14"/>
    </row>
    <row r="25" spans="1:4" ht="10.35" customHeight="1">
      <c r="A25" s="258"/>
      <c r="B25" s="256">
        <v>-5</v>
      </c>
      <c r="C25" s="257" t="s">
        <v>204</v>
      </c>
      <c r="D25" s="14"/>
    </row>
    <row r="26" spans="1:4" ht="10.35" customHeight="1">
      <c r="A26" s="258"/>
      <c r="B26" s="58">
        <v>-52.14</v>
      </c>
      <c r="C26" s="59" t="s">
        <v>205</v>
      </c>
      <c r="D26" s="14"/>
    </row>
    <row r="27" spans="1:4" ht="10.35" customHeight="1">
      <c r="A27" s="258"/>
      <c r="B27" s="259">
        <v>-52.14</v>
      </c>
      <c r="C27" s="260" t="s">
        <v>206</v>
      </c>
      <c r="D27" s="14"/>
    </row>
    <row r="28" spans="1:4" ht="13.2" customHeight="1">
      <c r="A28" s="258"/>
      <c r="B28" s="265">
        <f>SUM(B22:B27)</f>
        <v>250.01000000000005</v>
      </c>
      <c r="C28" s="266" t="s">
        <v>207</v>
      </c>
      <c r="D28" s="14"/>
    </row>
    <row r="29" spans="1:4" ht="6" customHeight="1">
      <c r="A29" s="258"/>
      <c r="B29" s="267"/>
      <c r="C29" s="268"/>
      <c r="D29" s="14"/>
    </row>
    <row r="30" spans="1:4" ht="13.2" customHeight="1">
      <c r="A30" s="258"/>
      <c r="B30" s="269" t="s">
        <v>718</v>
      </c>
      <c r="C30" s="270"/>
      <c r="D30" s="14"/>
    </row>
    <row r="31" spans="1:4" ht="10.35" customHeight="1">
      <c r="A31" s="258"/>
      <c r="B31" s="256">
        <v>365</v>
      </c>
      <c r="C31" s="257" t="s">
        <v>324</v>
      </c>
      <c r="D31" s="14"/>
    </row>
    <row r="32" spans="1:4" ht="10.35" customHeight="1">
      <c r="A32" s="63"/>
      <c r="B32" s="58">
        <v>-52.14</v>
      </c>
      <c r="C32" s="59" t="s">
        <v>716</v>
      </c>
    </row>
    <row r="33" spans="1:4" ht="10.35" customHeight="1">
      <c r="A33" s="258"/>
      <c r="B33" s="58">
        <v>-4.57</v>
      </c>
      <c r="C33" s="59" t="s">
        <v>209</v>
      </c>
      <c r="D33" s="14"/>
    </row>
    <row r="34" spans="1:4" ht="10.35" customHeight="1">
      <c r="A34" s="258"/>
      <c r="B34" s="58">
        <v>-3</v>
      </c>
      <c r="C34" s="257" t="s">
        <v>204</v>
      </c>
      <c r="D34" s="14"/>
    </row>
    <row r="35" spans="1:4" ht="10.35" customHeight="1">
      <c r="A35" s="258"/>
      <c r="B35" s="58">
        <v>-52.14</v>
      </c>
      <c r="C35" s="59" t="s">
        <v>205</v>
      </c>
      <c r="D35" s="14"/>
    </row>
    <row r="36" spans="1:4" ht="10.35" customHeight="1">
      <c r="A36" s="258"/>
      <c r="B36" s="259">
        <v>-52.14</v>
      </c>
      <c r="C36" s="260" t="s">
        <v>206</v>
      </c>
      <c r="D36" s="14"/>
    </row>
    <row r="37" spans="1:4" ht="13.2" customHeight="1">
      <c r="A37" s="258"/>
      <c r="B37" s="265">
        <f>SUM(B31:B36)</f>
        <v>201.01000000000005</v>
      </c>
      <c r="C37" s="266" t="s">
        <v>207</v>
      </c>
      <c r="D37" s="14"/>
    </row>
    <row r="38" spans="1:4" ht="6" customHeight="1">
      <c r="A38" s="258"/>
      <c r="B38" s="267"/>
      <c r="C38" s="268"/>
      <c r="D38" s="14"/>
    </row>
    <row r="39" spans="1:4" ht="13.2" customHeight="1">
      <c r="A39" s="258"/>
      <c r="B39" s="269" t="s">
        <v>325</v>
      </c>
      <c r="C39" s="270"/>
      <c r="D39" s="14"/>
    </row>
    <row r="40" spans="1:4" ht="10.35" customHeight="1">
      <c r="A40" s="258"/>
      <c r="B40" s="256">
        <v>365</v>
      </c>
      <c r="C40" s="257" t="s">
        <v>324</v>
      </c>
      <c r="D40" s="14"/>
    </row>
    <row r="41" spans="1:4" ht="10.35" customHeight="1">
      <c r="A41" s="63"/>
      <c r="B41" s="58">
        <v>-104.28</v>
      </c>
      <c r="C41" s="59" t="s">
        <v>716</v>
      </c>
    </row>
    <row r="42" spans="1:4" ht="10.35" customHeight="1">
      <c r="A42" s="258"/>
      <c r="B42" s="58">
        <v>0</v>
      </c>
      <c r="C42" s="59" t="s">
        <v>209</v>
      </c>
      <c r="D42" s="14"/>
    </row>
    <row r="43" spans="1:4" ht="10.35" customHeight="1">
      <c r="A43" s="258"/>
      <c r="B43" s="256">
        <v>0</v>
      </c>
      <c r="C43" s="257" t="s">
        <v>204</v>
      </c>
      <c r="D43" s="14"/>
    </row>
    <row r="44" spans="1:4" ht="10.35" customHeight="1">
      <c r="A44" s="258"/>
      <c r="B44" s="58">
        <v>-52.14</v>
      </c>
      <c r="C44" s="59" t="s">
        <v>205</v>
      </c>
      <c r="D44" s="14"/>
    </row>
    <row r="45" spans="1:4" ht="10.35" customHeight="1">
      <c r="A45" s="258"/>
      <c r="B45" s="259">
        <v>-52.14</v>
      </c>
      <c r="C45" s="260" t="s">
        <v>206</v>
      </c>
      <c r="D45" s="14"/>
    </row>
    <row r="46" spans="1:4" ht="9" customHeight="1">
      <c r="A46" s="258"/>
      <c r="B46" s="265">
        <f>SUM(B40:B45)</f>
        <v>156.44000000000005</v>
      </c>
      <c r="C46" s="266" t="s">
        <v>207</v>
      </c>
      <c r="D46" s="14"/>
    </row>
    <row r="47" spans="1:4" ht="6" customHeight="1">
      <c r="A47" s="258"/>
      <c r="B47" s="267"/>
      <c r="C47" s="268"/>
      <c r="D47" s="14"/>
    </row>
    <row r="48" spans="1:4" ht="10.199999999999999" customHeight="1">
      <c r="A48" s="258"/>
      <c r="B48" s="269" t="s">
        <v>326</v>
      </c>
      <c r="C48" s="270"/>
      <c r="D48" s="14"/>
    </row>
    <row r="49" spans="1:4" ht="10.199999999999999" customHeight="1">
      <c r="A49" s="258"/>
      <c r="B49" s="256">
        <v>365</v>
      </c>
      <c r="C49" s="257" t="s">
        <v>324</v>
      </c>
      <c r="D49" s="14"/>
    </row>
    <row r="50" spans="1:4" ht="10.35" customHeight="1">
      <c r="A50" s="63"/>
      <c r="B50" s="58">
        <v>-156.41999999999999</v>
      </c>
      <c r="C50" s="59" t="s">
        <v>740</v>
      </c>
    </row>
    <row r="51" spans="1:4" ht="10.35" customHeight="1">
      <c r="A51" s="258"/>
      <c r="B51" s="58">
        <v>0</v>
      </c>
      <c r="C51" s="59" t="s">
        <v>209</v>
      </c>
      <c r="D51" s="14"/>
    </row>
    <row r="52" spans="1:4" ht="10.35" customHeight="1">
      <c r="A52" s="258"/>
      <c r="B52" s="256">
        <v>0</v>
      </c>
      <c r="C52" s="257" t="s">
        <v>204</v>
      </c>
      <c r="D52" s="14"/>
    </row>
    <row r="53" spans="1:4" ht="10.35" customHeight="1">
      <c r="A53" s="258"/>
      <c r="B53" s="58">
        <v>-52.14</v>
      </c>
      <c r="C53" s="59" t="s">
        <v>205</v>
      </c>
      <c r="D53" s="14"/>
    </row>
    <row r="54" spans="1:4" ht="10.35" customHeight="1">
      <c r="A54" s="258"/>
      <c r="B54" s="259">
        <v>-52.14</v>
      </c>
      <c r="C54" s="260" t="s">
        <v>206</v>
      </c>
      <c r="D54" s="14"/>
    </row>
    <row r="55" spans="1:4" ht="10.199999999999999" customHeight="1">
      <c r="A55" s="258"/>
      <c r="B55" s="265">
        <f>SUM(B49:B54)</f>
        <v>104.3</v>
      </c>
      <c r="C55" s="266" t="s">
        <v>207</v>
      </c>
      <c r="D55" s="14"/>
    </row>
    <row r="56" spans="1:4" ht="6" customHeight="1">
      <c r="A56" s="258"/>
      <c r="B56" s="267"/>
      <c r="C56" s="268"/>
      <c r="D56" s="14"/>
    </row>
    <row r="57" spans="1:4">
      <c r="A57" s="258"/>
      <c r="B57" s="271" t="s">
        <v>327</v>
      </c>
      <c r="C57" s="257"/>
      <c r="D57" s="14"/>
    </row>
    <row r="58" spans="1:4" ht="10.199999999999999" customHeight="1">
      <c r="A58" s="258"/>
      <c r="B58" s="256">
        <v>365</v>
      </c>
      <c r="C58" s="257" t="s">
        <v>324</v>
      </c>
      <c r="D58" s="14"/>
    </row>
    <row r="59" spans="1:4" ht="10.35" customHeight="1">
      <c r="A59" s="63"/>
      <c r="B59" s="58">
        <v>-208.56</v>
      </c>
      <c r="C59" s="59" t="s">
        <v>740</v>
      </c>
    </row>
    <row r="60" spans="1:4" ht="10.35" customHeight="1">
      <c r="A60" s="258"/>
      <c r="B60" s="58">
        <v>0</v>
      </c>
      <c r="C60" s="59" t="s">
        <v>209</v>
      </c>
      <c r="D60" s="14"/>
    </row>
    <row r="61" spans="1:4" ht="10.35" customHeight="1">
      <c r="A61" s="258"/>
      <c r="B61" s="256">
        <v>0</v>
      </c>
      <c r="C61" s="257" t="s">
        <v>204</v>
      </c>
      <c r="D61" s="14"/>
    </row>
    <row r="62" spans="1:4" ht="10.35" customHeight="1">
      <c r="A62" s="258"/>
      <c r="B62" s="58">
        <v>-52.14</v>
      </c>
      <c r="C62" s="59" t="s">
        <v>205</v>
      </c>
      <c r="D62" s="14"/>
    </row>
    <row r="63" spans="1:4" ht="10.35" customHeight="1">
      <c r="A63" s="258"/>
      <c r="B63" s="259">
        <v>-52.14</v>
      </c>
      <c r="C63" s="260" t="s">
        <v>206</v>
      </c>
      <c r="D63" s="14"/>
    </row>
    <row r="64" spans="1:4">
      <c r="A64" s="258"/>
      <c r="B64" s="265">
        <f>SUM(B58:B63)</f>
        <v>52.16</v>
      </c>
      <c r="C64" s="266" t="s">
        <v>207</v>
      </c>
      <c r="D64" s="14"/>
    </row>
    <row r="65" spans="1:4" ht="6" customHeight="1">
      <c r="A65" s="258"/>
      <c r="B65" s="267"/>
      <c r="C65" s="268"/>
      <c r="D65" s="14"/>
    </row>
    <row r="66" spans="1:4">
      <c r="A66" s="258"/>
      <c r="B66" s="271" t="s">
        <v>721</v>
      </c>
      <c r="C66" s="257"/>
      <c r="D66" s="14"/>
    </row>
    <row r="67" spans="1:4">
      <c r="A67" s="258"/>
      <c r="B67" s="256">
        <v>12</v>
      </c>
      <c r="C67" s="257" t="s">
        <v>723</v>
      </c>
      <c r="D67" s="14"/>
    </row>
    <row r="68" spans="1:4">
      <c r="A68" s="258"/>
      <c r="B68" s="256">
        <v>12</v>
      </c>
      <c r="C68" s="257" t="s">
        <v>741</v>
      </c>
      <c r="D68" s="14"/>
    </row>
    <row r="69" spans="1:4">
      <c r="A69" s="258"/>
      <c r="B69" s="263">
        <v>0</v>
      </c>
      <c r="C69" s="264" t="s">
        <v>208</v>
      </c>
      <c r="D69" s="14"/>
    </row>
    <row r="70" spans="1:4">
      <c r="A70" s="258"/>
      <c r="B70" s="265">
        <f>SUM(B67:B69)</f>
        <v>24</v>
      </c>
      <c r="C70" s="266" t="s">
        <v>207</v>
      </c>
      <c r="D70" s="14"/>
    </row>
    <row r="71" spans="1:4" ht="5.85" customHeight="1">
      <c r="A71" s="258"/>
      <c r="B71" s="267"/>
      <c r="C71" s="268"/>
      <c r="D71" s="14"/>
    </row>
    <row r="72" spans="1:4">
      <c r="A72" s="258"/>
      <c r="B72" s="271" t="s">
        <v>722</v>
      </c>
      <c r="C72" s="257"/>
      <c r="D72" s="14"/>
    </row>
    <row r="73" spans="1:4">
      <c r="A73" s="258"/>
      <c r="B73" s="256">
        <v>12</v>
      </c>
      <c r="C73" s="257" t="s">
        <v>723</v>
      </c>
      <c r="D73" s="14"/>
    </row>
    <row r="74" spans="1:4">
      <c r="A74" s="258"/>
      <c r="B74" s="256">
        <v>0</v>
      </c>
      <c r="C74" s="257" t="s">
        <v>724</v>
      </c>
      <c r="D74" s="14"/>
    </row>
    <row r="75" spans="1:4">
      <c r="A75" s="258"/>
      <c r="B75" s="263">
        <v>0</v>
      </c>
      <c r="C75" s="264" t="s">
        <v>208</v>
      </c>
      <c r="D75" s="14"/>
    </row>
    <row r="76" spans="1:4">
      <c r="A76" s="258"/>
      <c r="B76" s="265">
        <f>B73-B74</f>
        <v>12</v>
      </c>
      <c r="C76" s="266" t="s">
        <v>207</v>
      </c>
      <c r="D76" s="14"/>
    </row>
    <row r="77" spans="1:4" ht="5.85" customHeight="1">
      <c r="A77" s="258"/>
      <c r="B77" s="267"/>
      <c r="C77" s="268"/>
      <c r="D77" s="14"/>
    </row>
    <row r="78" spans="1:4">
      <c r="A78" s="258"/>
      <c r="B78" s="271" t="s">
        <v>719</v>
      </c>
      <c r="C78" s="257"/>
      <c r="D78" s="14"/>
    </row>
    <row r="79" spans="1:4">
      <c r="A79" s="258"/>
      <c r="B79" s="256">
        <v>4</v>
      </c>
      <c r="C79" s="257" t="s">
        <v>777</v>
      </c>
      <c r="D79" s="14"/>
    </row>
    <row r="80" spans="1:4">
      <c r="A80" s="258"/>
      <c r="B80" s="263">
        <v>0</v>
      </c>
      <c r="C80" s="264" t="s">
        <v>208</v>
      </c>
      <c r="D80" s="14"/>
    </row>
    <row r="81" spans="1:4">
      <c r="A81" s="258"/>
      <c r="B81" s="265">
        <f>SUM(B79:B80)</f>
        <v>4</v>
      </c>
      <c r="C81" s="266" t="s">
        <v>207</v>
      </c>
      <c r="D81" s="14"/>
    </row>
    <row r="82" spans="1:4" ht="5.85" customHeight="1">
      <c r="A82" s="258"/>
      <c r="B82" s="267"/>
      <c r="C82" s="268"/>
      <c r="D82" s="14"/>
    </row>
    <row r="83" spans="1:4">
      <c r="A83" s="258"/>
      <c r="B83" s="271" t="s">
        <v>720</v>
      </c>
      <c r="C83" s="257"/>
      <c r="D83" s="14"/>
    </row>
    <row r="84" spans="1:4">
      <c r="A84" s="258"/>
      <c r="B84" s="256">
        <v>2</v>
      </c>
      <c r="C84" s="257" t="s">
        <v>778</v>
      </c>
      <c r="D84" s="14"/>
    </row>
    <row r="85" spans="1:4">
      <c r="A85" s="258"/>
      <c r="B85" s="263">
        <v>0</v>
      </c>
      <c r="C85" s="264" t="s">
        <v>208</v>
      </c>
      <c r="D85" s="14"/>
    </row>
    <row r="86" spans="1:4">
      <c r="A86" s="258"/>
      <c r="B86" s="265">
        <f>SUM(B84:B85)</f>
        <v>2</v>
      </c>
      <c r="C86" s="266" t="s">
        <v>207</v>
      </c>
      <c r="D86" s="14"/>
    </row>
    <row r="87" spans="1:4" ht="5.85" customHeight="1">
      <c r="A87" s="258"/>
      <c r="B87" s="267"/>
      <c r="C87" s="268"/>
      <c r="D87" s="14"/>
    </row>
    <row r="88" spans="1:4">
      <c r="A88" s="14"/>
      <c r="B88" s="14"/>
      <c r="C88" s="14"/>
      <c r="D88" s="14"/>
    </row>
    <row r="89" spans="1:4">
      <c r="A89" s="14"/>
      <c r="B89" s="14"/>
      <c r="C89" s="14"/>
      <c r="D89" s="14"/>
    </row>
    <row r="90" spans="1:4">
      <c r="A90" s="14"/>
      <c r="B90" s="14"/>
      <c r="C90" s="14"/>
      <c r="D90" s="14"/>
    </row>
    <row r="91" spans="1:4">
      <c r="A91" s="14"/>
      <c r="B91" s="14"/>
      <c r="C91" s="14"/>
      <c r="D91" s="14"/>
    </row>
    <row r="92" spans="1:4">
      <c r="A92" s="14"/>
      <c r="B92" s="14"/>
      <c r="C92" s="14"/>
      <c r="D92" s="14"/>
    </row>
    <row r="93" spans="1:4">
      <c r="A93" s="14"/>
      <c r="B93" s="14"/>
      <c r="C93" s="14"/>
      <c r="D93" s="14"/>
    </row>
    <row r="94" spans="1:4">
      <c r="A94" s="14"/>
      <c r="B94" s="14"/>
      <c r="C94" s="14"/>
      <c r="D94" s="14"/>
    </row>
    <row r="95" spans="1:4">
      <c r="A95" s="14"/>
      <c r="B95" s="14"/>
      <c r="C95" s="14"/>
      <c r="D95" s="14"/>
    </row>
    <row r="96" spans="1:4">
      <c r="A96" s="14"/>
      <c r="B96" s="14"/>
      <c r="C96" s="14"/>
      <c r="D96" s="14"/>
    </row>
    <row r="97" spans="1:4">
      <c r="A97" s="14"/>
      <c r="B97" s="14"/>
      <c r="C97" s="14"/>
      <c r="D97" s="14"/>
    </row>
    <row r="98" spans="1:4">
      <c r="A98" s="14"/>
      <c r="B98" s="14"/>
      <c r="C98" s="14"/>
      <c r="D98" s="14"/>
    </row>
    <row r="99" spans="1:4">
      <c r="A99" s="14"/>
      <c r="B99" s="14"/>
      <c r="C99" s="14"/>
      <c r="D99" s="14"/>
    </row>
    <row r="100" spans="1:4">
      <c r="A100" s="14"/>
      <c r="B100" s="14"/>
      <c r="C100" s="14"/>
      <c r="D100" s="14"/>
    </row>
    <row r="101" spans="1:4">
      <c r="A101" s="14"/>
      <c r="B101" s="14"/>
      <c r="C101" s="14"/>
      <c r="D101" s="14"/>
    </row>
    <row r="102" spans="1:4">
      <c r="A102" s="14"/>
      <c r="B102" s="14"/>
      <c r="C102" s="14"/>
      <c r="D102" s="14"/>
    </row>
    <row r="103" spans="1:4">
      <c r="A103" s="14"/>
      <c r="B103" s="14"/>
      <c r="C103" s="14"/>
      <c r="D103" s="14"/>
    </row>
    <row r="104" spans="1:4">
      <c r="A104" s="14"/>
      <c r="B104" s="14"/>
      <c r="C104" s="14"/>
      <c r="D104" s="14"/>
    </row>
    <row r="105" spans="1:4">
      <c r="A105" s="14"/>
      <c r="B105" s="14"/>
      <c r="C105" s="14"/>
      <c r="D105" s="14"/>
    </row>
    <row r="106" spans="1:4">
      <c r="A106" s="14"/>
      <c r="B106" s="14"/>
      <c r="C106" s="14"/>
      <c r="D106" s="14"/>
    </row>
    <row r="107" spans="1:4">
      <c r="A107" s="14"/>
      <c r="B107" s="14"/>
      <c r="C107" s="14"/>
      <c r="D107" s="14"/>
    </row>
    <row r="108" spans="1:4">
      <c r="A108" s="14"/>
      <c r="B108" s="14"/>
      <c r="C108" s="14"/>
      <c r="D108" s="14"/>
    </row>
    <row r="109" spans="1:4">
      <c r="A109" s="14"/>
      <c r="B109" s="14"/>
      <c r="C109" s="14"/>
      <c r="D109" s="14"/>
    </row>
    <row r="110" spans="1:4">
      <c r="A110" s="14"/>
      <c r="B110" s="14"/>
      <c r="C110" s="14"/>
      <c r="D110" s="14"/>
    </row>
    <row r="111" spans="1:4">
      <c r="A111" s="14"/>
      <c r="B111" s="14"/>
      <c r="C111" s="14"/>
      <c r="D111" s="14"/>
    </row>
    <row r="112" spans="1:4">
      <c r="A112" s="14"/>
      <c r="B112" s="14"/>
      <c r="C112" s="14"/>
      <c r="D112" s="14"/>
    </row>
    <row r="113" spans="1:4">
      <c r="A113" s="14"/>
      <c r="B113" s="14"/>
      <c r="C113" s="14"/>
      <c r="D113" s="14"/>
    </row>
    <row r="114" spans="1:4">
      <c r="A114" s="14"/>
      <c r="B114" s="14"/>
      <c r="C114" s="14"/>
      <c r="D114" s="14"/>
    </row>
    <row r="115" spans="1:4">
      <c r="A115" s="14"/>
      <c r="B115" s="14"/>
      <c r="C115" s="14"/>
      <c r="D115" s="14"/>
    </row>
    <row r="116" spans="1:4">
      <c r="A116" s="14"/>
      <c r="B116" s="14"/>
      <c r="C116" s="14"/>
      <c r="D116" s="14"/>
    </row>
    <row r="332" s="14" customFormat="1"/>
    <row r="338" s="14" customFormat="1" ht="13.95" customHeight="1"/>
    <row r="339" s="14" customFormat="1" ht="13.2" customHeight="1"/>
  </sheetData>
  <sheetProtection algorithmName="SHA-512" hashValue="k3fyElNO4B4bGgj3MuZK5iAhqoxSJlrL0C73CuJ9nBoKGhfYHIUoBBMvZPZie0ILWNYZSfOVPPG7OqeQ+eL+cA==" saltValue="aKHZpzmEXmCwFkvjV81/dA==" spinCount="100000" sheet="1" objects="1" scenarios="1"/>
  <pageMargins left="0.70866141732283472" right="0.70866141732283472" top="0.78740157480314965" bottom="0.78740157480314965" header="0.31496062992125984" footer="0.31496062992125984"/>
  <pageSetup paperSize="9" orientation="landscape" r:id="rId1"/>
  <headerFooter>
    <oddHeader xml:space="preserve">&amp;L&amp;"Arial,Standard"&amp;8&amp;F
&amp;C&amp;"Arial,Standard"&amp;8&amp;A&amp;R&amp;G </oddHeader>
    <oddFooter xml:space="preserve">&amp;C&amp;"Arial,Standard"&amp;8Seite &amp;P von &amp;N Seiten&amp;R&amp;"Arial,Standard"&amp;8copyright by: SV </oddFooter>
  </headerFooter>
  <legacyDrawingHF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Tabelle28">
    <pageSetUpPr fitToPage="1"/>
  </sheetPr>
  <dimension ref="A1:H55"/>
  <sheetViews>
    <sheetView workbookViewId="0">
      <selection activeCell="B20" sqref="B20"/>
    </sheetView>
  </sheetViews>
  <sheetFormatPr baseColWidth="10" defaultColWidth="11.41015625" defaultRowHeight="10.35"/>
  <cols>
    <col min="1" max="1" width="10.5859375" style="8" customWidth="1"/>
    <col min="2" max="2" width="12.5859375" style="8" customWidth="1"/>
    <col min="3" max="3" width="8.5859375" style="25" customWidth="1"/>
    <col min="4" max="4" width="21.87890625" style="26" customWidth="1"/>
    <col min="5" max="5" width="12.5859375" style="8" customWidth="1"/>
    <col min="6" max="6" width="6.1171875" style="8" customWidth="1"/>
    <col min="7" max="16384" width="11.41015625" style="8"/>
  </cols>
  <sheetData>
    <row r="1" spans="1:5" ht="12.7">
      <c r="A1" s="7" t="s">
        <v>64</v>
      </c>
      <c r="B1" s="651" t="s">
        <v>373</v>
      </c>
      <c r="C1" s="652"/>
      <c r="D1" s="107"/>
    </row>
    <row r="2" spans="1:5" ht="12.7">
      <c r="A2" s="9">
        <v>0</v>
      </c>
      <c r="B2" s="109">
        <v>0</v>
      </c>
      <c r="C2" s="650"/>
      <c r="D2" s="108"/>
    </row>
    <row r="3" spans="1:5" ht="12.7">
      <c r="A3" s="9" t="s">
        <v>105</v>
      </c>
      <c r="B3" s="109">
        <v>1</v>
      </c>
      <c r="C3" s="650"/>
      <c r="D3" s="108"/>
      <c r="E3" s="10">
        <v>1</v>
      </c>
    </row>
    <row r="4" spans="1:5" ht="12.7">
      <c r="A4" s="11" t="s">
        <v>65</v>
      </c>
      <c r="B4" s="109">
        <v>1</v>
      </c>
      <c r="C4" s="650"/>
      <c r="D4" s="108"/>
      <c r="E4" s="8" t="s">
        <v>66</v>
      </c>
    </row>
    <row r="5" spans="1:5" ht="12.7">
      <c r="A5" s="11" t="s">
        <v>67</v>
      </c>
      <c r="B5" s="109">
        <v>2</v>
      </c>
      <c r="C5" s="650"/>
      <c r="D5" s="108"/>
      <c r="E5" s="8" t="s">
        <v>68</v>
      </c>
    </row>
    <row r="6" spans="1:5" ht="12.7">
      <c r="A6" s="11" t="s">
        <v>211</v>
      </c>
      <c r="B6" s="109">
        <v>3</v>
      </c>
      <c r="C6" s="650"/>
      <c r="D6" s="108"/>
      <c r="E6" s="8" t="s">
        <v>212</v>
      </c>
    </row>
    <row r="7" spans="1:5" ht="12.7">
      <c r="A7" s="12" t="s">
        <v>69</v>
      </c>
      <c r="B7" s="109">
        <v>4</v>
      </c>
      <c r="C7" s="650"/>
      <c r="D7" s="108"/>
      <c r="E7" s="8" t="s">
        <v>70</v>
      </c>
    </row>
    <row r="8" spans="1:5" ht="12.7">
      <c r="A8" s="12" t="s">
        <v>71</v>
      </c>
      <c r="B8" s="109">
        <v>6</v>
      </c>
      <c r="C8" s="650"/>
      <c r="D8" s="108"/>
      <c r="E8" s="8" t="s">
        <v>72</v>
      </c>
    </row>
    <row r="9" spans="1:5" ht="12.7">
      <c r="A9" s="12" t="s">
        <v>73</v>
      </c>
      <c r="B9" s="109">
        <v>12</v>
      </c>
      <c r="C9" s="650"/>
      <c r="D9" s="108"/>
      <c r="E9" s="8" t="s">
        <v>74</v>
      </c>
    </row>
    <row r="10" spans="1:5" ht="12.7">
      <c r="A10" s="12" t="s">
        <v>75</v>
      </c>
      <c r="B10" s="109">
        <v>24</v>
      </c>
      <c r="C10" s="650"/>
      <c r="D10" s="108"/>
      <c r="E10" s="8" t="s">
        <v>76</v>
      </c>
    </row>
    <row r="11" spans="1:5" ht="12.7">
      <c r="A11" s="12">
        <v>1</v>
      </c>
      <c r="B11" s="109">
        <v>52</v>
      </c>
      <c r="C11" s="650"/>
      <c r="D11" s="108"/>
      <c r="E11" s="8" t="s">
        <v>77</v>
      </c>
    </row>
    <row r="12" spans="1:5" ht="12.7">
      <c r="A12" s="12">
        <v>2</v>
      </c>
      <c r="B12" s="109">
        <v>104</v>
      </c>
      <c r="C12" s="650"/>
      <c r="D12" s="108"/>
      <c r="E12" s="8" t="s">
        <v>78</v>
      </c>
    </row>
    <row r="13" spans="1:5" ht="12.7">
      <c r="A13" s="13">
        <v>2.5</v>
      </c>
      <c r="B13" s="109">
        <v>130</v>
      </c>
      <c r="C13" s="650"/>
      <c r="D13" s="108"/>
      <c r="E13" s="8" t="s">
        <v>79</v>
      </c>
    </row>
    <row r="14" spans="1:5" ht="12.7">
      <c r="A14" s="12">
        <v>3</v>
      </c>
      <c r="B14" s="109">
        <v>156</v>
      </c>
      <c r="C14" s="650"/>
      <c r="D14" s="108"/>
      <c r="E14" s="8" t="s">
        <v>80</v>
      </c>
    </row>
    <row r="15" spans="1:5" ht="12.7">
      <c r="A15" s="12">
        <v>4</v>
      </c>
      <c r="B15" s="109">
        <v>197</v>
      </c>
      <c r="C15" s="650"/>
      <c r="D15" s="409"/>
      <c r="E15" s="8" t="s">
        <v>81</v>
      </c>
    </row>
    <row r="16" spans="1:5" ht="12.7">
      <c r="A16" s="12">
        <v>5</v>
      </c>
      <c r="B16" s="109">
        <v>250</v>
      </c>
      <c r="C16" s="650"/>
      <c r="D16" s="409"/>
      <c r="E16" s="8" t="s">
        <v>82</v>
      </c>
    </row>
    <row r="17" spans="1:8" ht="12.7">
      <c r="A17" s="12">
        <v>6</v>
      </c>
      <c r="B17" s="109"/>
      <c r="C17" s="650"/>
      <c r="D17" s="108"/>
      <c r="E17" s="8" t="s">
        <v>1</v>
      </c>
    </row>
    <row r="18" spans="1:8" ht="12.7">
      <c r="A18" s="12">
        <v>7</v>
      </c>
      <c r="B18" s="410"/>
      <c r="C18" s="650"/>
      <c r="D18" s="411"/>
      <c r="E18" s="5" t="s">
        <v>2</v>
      </c>
    </row>
    <row r="19" spans="1:8" ht="5.25" customHeight="1">
      <c r="A19" s="14"/>
      <c r="B19" s="14"/>
      <c r="C19" s="15"/>
      <c r="D19" s="16"/>
    </row>
    <row r="20" spans="1:8" s="20" customFormat="1" ht="22.5" customHeight="1">
      <c r="A20" s="17" t="s">
        <v>83</v>
      </c>
      <c r="B20" s="17" t="s">
        <v>0</v>
      </c>
      <c r="C20" s="18" t="s">
        <v>104</v>
      </c>
      <c r="D20" s="19" t="s">
        <v>84</v>
      </c>
      <c r="E20" s="19" t="s">
        <v>85</v>
      </c>
    </row>
    <row r="21" spans="1:8">
      <c r="A21" s="476">
        <v>0</v>
      </c>
      <c r="B21" s="477">
        <v>0</v>
      </c>
      <c r="C21" s="21">
        <v>0</v>
      </c>
      <c r="D21" s="22" t="s">
        <v>183</v>
      </c>
      <c r="E21" s="22"/>
      <c r="G21" s="23"/>
      <c r="H21" s="24"/>
    </row>
    <row r="22" spans="1:8">
      <c r="A22" s="476" t="s">
        <v>182</v>
      </c>
      <c r="B22" s="477">
        <v>0</v>
      </c>
      <c r="C22" s="21">
        <v>0</v>
      </c>
      <c r="D22" s="22" t="s">
        <v>102</v>
      </c>
      <c r="E22" s="22"/>
      <c r="G22" s="23"/>
      <c r="H22" s="24"/>
    </row>
    <row r="23" spans="1:8">
      <c r="A23" s="476" t="s">
        <v>242</v>
      </c>
      <c r="B23" s="477" t="e">
        <f>'LB Af'!$C$3</f>
        <v>#DIV/0!</v>
      </c>
      <c r="C23" s="21">
        <v>250</v>
      </c>
      <c r="D23" s="22" t="s">
        <v>260</v>
      </c>
      <c r="E23" s="22" t="s">
        <v>184</v>
      </c>
      <c r="G23" s="23"/>
      <c r="H23" s="24"/>
    </row>
    <row r="24" spans="1:8">
      <c r="A24" s="476" t="s">
        <v>243</v>
      </c>
      <c r="B24" s="477">
        <f>'LB Af'!$C$4</f>
        <v>0</v>
      </c>
      <c r="C24" s="21">
        <v>250</v>
      </c>
      <c r="D24" s="22" t="s">
        <v>260</v>
      </c>
      <c r="E24" s="22" t="s">
        <v>185</v>
      </c>
      <c r="G24" s="23"/>
      <c r="H24" s="24"/>
    </row>
    <row r="25" spans="1:8">
      <c r="A25" s="476" t="s">
        <v>244</v>
      </c>
      <c r="B25" s="477">
        <f>'LB Af'!$C$5</f>
        <v>0</v>
      </c>
      <c r="C25" s="21">
        <v>250</v>
      </c>
      <c r="D25" s="22" t="s">
        <v>260</v>
      </c>
      <c r="E25" s="22" t="s">
        <v>186</v>
      </c>
      <c r="G25" s="23"/>
      <c r="H25" s="24"/>
    </row>
    <row r="26" spans="1:8">
      <c r="A26" s="476" t="s">
        <v>596</v>
      </c>
      <c r="B26" s="477" t="e">
        <f>'LB Bü'!$C$3</f>
        <v>#DIV/0!</v>
      </c>
      <c r="C26" s="21">
        <v>130</v>
      </c>
      <c r="D26" s="22" t="s">
        <v>705</v>
      </c>
      <c r="E26" s="22" t="s">
        <v>184</v>
      </c>
      <c r="G26" s="23"/>
      <c r="H26" s="24"/>
    </row>
    <row r="27" spans="1:8">
      <c r="A27" s="476" t="s">
        <v>597</v>
      </c>
      <c r="B27" s="477">
        <f>'LB Bü'!$C$4</f>
        <v>0</v>
      </c>
      <c r="C27" s="21">
        <v>130</v>
      </c>
      <c r="D27" s="22" t="s">
        <v>705</v>
      </c>
      <c r="E27" s="22" t="s">
        <v>185</v>
      </c>
      <c r="G27" s="23"/>
      <c r="H27" s="24"/>
    </row>
    <row r="28" spans="1:8">
      <c r="A28" s="476" t="s">
        <v>598</v>
      </c>
      <c r="B28" s="477">
        <f>'LB Bü'!$C$5</f>
        <v>0</v>
      </c>
      <c r="C28" s="21">
        <v>130</v>
      </c>
      <c r="D28" s="22" t="s">
        <v>705</v>
      </c>
      <c r="E28" s="22" t="s">
        <v>186</v>
      </c>
      <c r="G28" s="23"/>
      <c r="H28" s="24"/>
    </row>
    <row r="29" spans="1:8">
      <c r="A29" s="476" t="s">
        <v>615</v>
      </c>
      <c r="B29" s="477" t="e">
        <f>'LB Bs'!$C$3</f>
        <v>#DIV/0!</v>
      </c>
      <c r="C29" s="21">
        <v>130</v>
      </c>
      <c r="D29" s="22" t="s">
        <v>304</v>
      </c>
      <c r="E29" s="22" t="s">
        <v>184</v>
      </c>
    </row>
    <row r="30" spans="1:8">
      <c r="A30" s="476" t="s">
        <v>616</v>
      </c>
      <c r="B30" s="477">
        <f>'LB Bs'!$C$4</f>
        <v>0</v>
      </c>
      <c r="C30" s="21">
        <v>130</v>
      </c>
      <c r="D30" s="22" t="s">
        <v>304</v>
      </c>
      <c r="E30" s="22" t="s">
        <v>185</v>
      </c>
    </row>
    <row r="31" spans="1:8">
      <c r="A31" s="476" t="s">
        <v>617</v>
      </c>
      <c r="B31" s="477">
        <f>'LB Bs'!$C$5</f>
        <v>0</v>
      </c>
      <c r="C31" s="21">
        <v>130</v>
      </c>
      <c r="D31" s="22" t="s">
        <v>304</v>
      </c>
      <c r="E31" s="22" t="s">
        <v>186</v>
      </c>
    </row>
    <row r="32" spans="1:8">
      <c r="A32" s="476" t="s">
        <v>655</v>
      </c>
      <c r="B32" s="477" t="e">
        <f>'LB Foy'!$C$3</f>
        <v>#DIV/0!</v>
      </c>
      <c r="C32" s="21">
        <v>250</v>
      </c>
      <c r="D32" s="22" t="s">
        <v>736</v>
      </c>
      <c r="E32" s="22" t="s">
        <v>184</v>
      </c>
    </row>
    <row r="33" spans="1:5">
      <c r="A33" s="476" t="s">
        <v>659</v>
      </c>
      <c r="B33" s="477">
        <f>'LB Foy'!$C$4</f>
        <v>0</v>
      </c>
      <c r="C33" s="21">
        <v>250</v>
      </c>
      <c r="D33" s="22" t="s">
        <v>736</v>
      </c>
      <c r="E33" s="22" t="s">
        <v>185</v>
      </c>
    </row>
    <row r="34" spans="1:5">
      <c r="A34" s="476" t="s">
        <v>660</v>
      </c>
      <c r="B34" s="477">
        <f>'LB Foy'!$C$5</f>
        <v>0</v>
      </c>
      <c r="C34" s="21">
        <v>250</v>
      </c>
      <c r="D34" s="22" t="s">
        <v>736</v>
      </c>
      <c r="E34" s="22" t="s">
        <v>186</v>
      </c>
    </row>
    <row r="35" spans="1:5">
      <c r="A35" s="476" t="s">
        <v>58</v>
      </c>
      <c r="B35" s="477" t="e">
        <f>'LB Fl'!$C$3</f>
        <v>#DIV/0!</v>
      </c>
      <c r="C35" s="21">
        <v>250</v>
      </c>
      <c r="D35" s="22" t="s">
        <v>676</v>
      </c>
      <c r="E35" s="22" t="s">
        <v>184</v>
      </c>
    </row>
    <row r="36" spans="1:5">
      <c r="A36" s="476" t="s">
        <v>59</v>
      </c>
      <c r="B36" s="477">
        <f>'LB Fl'!$C$4</f>
        <v>0</v>
      </c>
      <c r="C36" s="21">
        <v>250</v>
      </c>
      <c r="D36" s="22" t="s">
        <v>676</v>
      </c>
      <c r="E36" s="22" t="s">
        <v>185</v>
      </c>
    </row>
    <row r="37" spans="1:5">
      <c r="A37" s="476" t="s">
        <v>60</v>
      </c>
      <c r="B37" s="477">
        <f>'LB Fl'!$C$5</f>
        <v>0</v>
      </c>
      <c r="C37" s="21">
        <v>250</v>
      </c>
      <c r="D37" s="22" t="s">
        <v>676</v>
      </c>
      <c r="E37" s="22" t="s">
        <v>186</v>
      </c>
    </row>
    <row r="38" spans="1:5">
      <c r="A38" s="476" t="s">
        <v>250</v>
      </c>
      <c r="B38" s="477" t="e">
        <f>'LB Fl'!$I$3</f>
        <v>#DIV/0!</v>
      </c>
      <c r="C38" s="21">
        <v>156</v>
      </c>
      <c r="D38" s="22" t="s">
        <v>676</v>
      </c>
      <c r="E38" s="22" t="s">
        <v>184</v>
      </c>
    </row>
    <row r="39" spans="1:5">
      <c r="A39" s="476" t="s">
        <v>257</v>
      </c>
      <c r="B39" s="477">
        <f>'LB Fl'!$I$4</f>
        <v>0</v>
      </c>
      <c r="C39" s="21">
        <v>156</v>
      </c>
      <c r="D39" s="22" t="s">
        <v>676</v>
      </c>
      <c r="E39" s="22" t="s">
        <v>185</v>
      </c>
    </row>
    <row r="40" spans="1:5">
      <c r="A40" s="476" t="s">
        <v>258</v>
      </c>
      <c r="B40" s="477">
        <f>'LB Fl'!$I$5</f>
        <v>0</v>
      </c>
      <c r="C40" s="21">
        <v>156</v>
      </c>
      <c r="D40" s="22" t="s">
        <v>676</v>
      </c>
      <c r="E40" s="22" t="s">
        <v>186</v>
      </c>
    </row>
    <row r="41" spans="1:5">
      <c r="A41" s="476" t="s">
        <v>595</v>
      </c>
      <c r="B41" s="477" t="e">
        <f>'LB Wf'!$C$3</f>
        <v>#DIV/0!</v>
      </c>
      <c r="C41" s="21">
        <v>250</v>
      </c>
      <c r="D41" s="22" t="s">
        <v>677</v>
      </c>
      <c r="E41" s="22" t="s">
        <v>184</v>
      </c>
    </row>
    <row r="42" spans="1:5">
      <c r="A42" s="476" t="s">
        <v>634</v>
      </c>
      <c r="B42" s="477">
        <f>'LB Wf'!$C$4</f>
        <v>0</v>
      </c>
      <c r="C42" s="21">
        <v>250</v>
      </c>
      <c r="D42" s="22" t="s">
        <v>677</v>
      </c>
      <c r="E42" s="22" t="s">
        <v>185</v>
      </c>
    </row>
    <row r="43" spans="1:5">
      <c r="A43" s="476" t="s">
        <v>635</v>
      </c>
      <c r="B43" s="477">
        <f>'LB Wf'!$C$5</f>
        <v>0</v>
      </c>
      <c r="C43" s="21">
        <v>250</v>
      </c>
      <c r="D43" s="22" t="s">
        <v>677</v>
      </c>
      <c r="E43" s="22" t="s">
        <v>186</v>
      </c>
    </row>
    <row r="44" spans="1:5">
      <c r="A44" s="476" t="s">
        <v>91</v>
      </c>
      <c r="B44" s="477" t="e">
        <f>'LB Sa'!$C$3</f>
        <v>#DIV/0!</v>
      </c>
      <c r="C44" s="21">
        <v>250</v>
      </c>
      <c r="D44" s="22" t="s">
        <v>380</v>
      </c>
      <c r="E44" s="22" t="s">
        <v>184</v>
      </c>
    </row>
    <row r="45" spans="1:5">
      <c r="A45" s="476" t="s">
        <v>240</v>
      </c>
      <c r="B45" s="477">
        <f>'LB Sa'!$C$4</f>
        <v>0</v>
      </c>
      <c r="C45" s="21">
        <v>250</v>
      </c>
      <c r="D45" s="22" t="s">
        <v>380</v>
      </c>
      <c r="E45" s="22" t="s">
        <v>185</v>
      </c>
    </row>
    <row r="46" spans="1:5">
      <c r="A46" s="476" t="s">
        <v>241</v>
      </c>
      <c r="B46" s="477">
        <f>'LB Sa'!$C$5</f>
        <v>0</v>
      </c>
      <c r="C46" s="21">
        <v>250</v>
      </c>
      <c r="D46" s="22" t="s">
        <v>380</v>
      </c>
      <c r="E46" s="22" t="s">
        <v>186</v>
      </c>
    </row>
    <row r="47" spans="1:5">
      <c r="A47" s="476" t="s">
        <v>89</v>
      </c>
      <c r="B47" s="477" t="e">
        <f>'LB Tk'!$C$3</f>
        <v>#DIV/0!</v>
      </c>
      <c r="C47" s="21">
        <v>250</v>
      </c>
      <c r="D47" s="22" t="s">
        <v>259</v>
      </c>
      <c r="E47" s="22" t="s">
        <v>184</v>
      </c>
    </row>
    <row r="48" spans="1:5">
      <c r="A48" s="476" t="s">
        <v>202</v>
      </c>
      <c r="B48" s="477">
        <f>'LB Tk'!$C$4</f>
        <v>0</v>
      </c>
      <c r="C48" s="21">
        <v>250</v>
      </c>
      <c r="D48" s="22" t="s">
        <v>259</v>
      </c>
      <c r="E48" s="22" t="s">
        <v>185</v>
      </c>
    </row>
    <row r="49" spans="1:5">
      <c r="A49" s="476" t="s">
        <v>90</v>
      </c>
      <c r="B49" s="477">
        <f>'LB Tk'!$C$5</f>
        <v>0</v>
      </c>
      <c r="C49" s="21">
        <v>250</v>
      </c>
      <c r="D49" s="22" t="s">
        <v>259</v>
      </c>
      <c r="E49" s="22" t="s">
        <v>186</v>
      </c>
    </row>
    <row r="50" spans="1:5">
      <c r="A50" s="476" t="s">
        <v>61</v>
      </c>
      <c r="B50" s="477" t="e">
        <f>'LB Tr'!$C$3</f>
        <v>#DIV/0!</v>
      </c>
      <c r="C50" s="21">
        <v>250</v>
      </c>
      <c r="D50" s="22" t="s">
        <v>270</v>
      </c>
      <c r="E50" s="22" t="s">
        <v>184</v>
      </c>
    </row>
    <row r="51" spans="1:5">
      <c r="A51" s="476" t="s">
        <v>62</v>
      </c>
      <c r="B51" s="477">
        <f>'LB Tr'!$C$4</f>
        <v>0</v>
      </c>
      <c r="C51" s="21">
        <v>250</v>
      </c>
      <c r="D51" s="22" t="s">
        <v>270</v>
      </c>
      <c r="E51" s="22" t="s">
        <v>185</v>
      </c>
    </row>
    <row r="52" spans="1:5">
      <c r="A52" s="476" t="s">
        <v>63</v>
      </c>
      <c r="B52" s="477">
        <f>'LB Tr'!$C$5</f>
        <v>0</v>
      </c>
      <c r="C52" s="21">
        <v>250</v>
      </c>
      <c r="D52" s="22" t="s">
        <v>270</v>
      </c>
      <c r="E52" s="22" t="s">
        <v>186</v>
      </c>
    </row>
    <row r="53" spans="1:5">
      <c r="A53" s="476" t="s">
        <v>641</v>
      </c>
      <c r="B53" s="477" t="e">
        <f>'LB Ko'!$C$3</f>
        <v>#DIV/0!</v>
      </c>
      <c r="C53" s="21">
        <v>130</v>
      </c>
      <c r="D53" s="22" t="s">
        <v>706</v>
      </c>
      <c r="E53" s="22" t="s">
        <v>184</v>
      </c>
    </row>
    <row r="54" spans="1:5">
      <c r="A54" s="476" t="s">
        <v>642</v>
      </c>
      <c r="B54" s="477">
        <f>'LB Ko'!$C$4</f>
        <v>0</v>
      </c>
      <c r="C54" s="21">
        <v>130</v>
      </c>
      <c r="D54" s="22" t="s">
        <v>706</v>
      </c>
      <c r="E54" s="22" t="s">
        <v>185</v>
      </c>
    </row>
    <row r="55" spans="1:5">
      <c r="A55" s="476" t="s">
        <v>643</v>
      </c>
      <c r="B55" s="477">
        <f>'LB Ko'!$C$5</f>
        <v>0</v>
      </c>
      <c r="C55" s="21">
        <v>130</v>
      </c>
      <c r="D55" s="22" t="s">
        <v>706</v>
      </c>
      <c r="E55" s="22" t="s">
        <v>186</v>
      </c>
    </row>
  </sheetData>
  <sheetProtection algorithmName="SHA-512" hashValue="1B3SiV35hQsmmAw76MD6WhGcIhBmNaaDlt3uEpb9BZ8/rWM1GOIlwmx7kvzc2wkRJaYtQxC4ATzznJs5tSLCcw==" saltValue="KmGEJIx1wgIH2qNchs8LCA==" spinCount="100000" sheet="1" objects="1" scenarios="1"/>
  <mergeCells count="1">
    <mergeCell ref="B1:C1"/>
  </mergeCells>
  <phoneticPr fontId="11" type="noConversion"/>
  <pageMargins left="0.70866141732283472" right="0.70866141732283472" top="0.78740157480314965" bottom="0.78740157480314965" header="0.31496062992125984" footer="0.31496062992125984"/>
  <pageSetup paperSize="9" scale="76" orientation="landscape" r:id="rId1"/>
  <headerFooter>
    <oddHeader xml:space="preserve">&amp;L&amp;"Arial,Standard"&amp;8&amp;F
&amp;C&amp;"Arial,Standard"&amp;8&amp;A&amp;R&amp;G </oddHeader>
    <oddFooter xml:space="preserve">&amp;C&amp;"Arial,Standard"&amp;8Seite &amp;P von &amp;N Seiten&amp;R&amp;"Arial,Standard"&amp;8copyright by: SV </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57345" r:id="rId5" name="Button 1">
              <controlPr defaultSize="0" print="0" autoFill="0" autoPict="0" macro="[0]!Steuerdatei_erstellen">
                <anchor moveWithCells="1" sizeWithCells="1">
                  <from>
                    <xdr:col>6</xdr:col>
                    <xdr:colOff>8467</xdr:colOff>
                    <xdr:row>2</xdr:row>
                    <xdr:rowOff>29633</xdr:rowOff>
                  </from>
                  <to>
                    <xdr:col>7</xdr:col>
                    <xdr:colOff>732367</xdr:colOff>
                    <xdr:row>6</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F04D1-5FC5-49B6-A1A0-26B2504FD8AF}">
  <sheetPr codeName="Tabelle4">
    <tabColor rgb="FFFABF8F"/>
  </sheetPr>
  <dimension ref="A1:U111"/>
  <sheetViews>
    <sheetView topLeftCell="A83" workbookViewId="0">
      <selection activeCell="D2" sqref="D2:I2"/>
    </sheetView>
  </sheetViews>
  <sheetFormatPr baseColWidth="10" defaultColWidth="11.29296875" defaultRowHeight="11.35"/>
  <cols>
    <col min="1" max="1" width="16.29296875" style="211" customWidth="1"/>
    <col min="2" max="2" width="11.29296875" style="211"/>
    <col min="3" max="3" width="5.29296875" style="211" customWidth="1"/>
    <col min="4" max="4" width="18.1171875" style="211" customWidth="1"/>
    <col min="5" max="6" width="5.5859375" style="211" customWidth="1"/>
    <col min="7" max="7" width="7.29296875" style="211" customWidth="1"/>
    <col min="8" max="8" width="11.29296875" style="211"/>
    <col min="9" max="9" width="21.64453125" style="211" customWidth="1"/>
    <col min="10" max="10" width="29.1171875" style="211" customWidth="1"/>
    <col min="11" max="16384" width="11.29296875" style="211"/>
  </cols>
  <sheetData>
    <row r="1" spans="1:9" s="422" customFormat="1" ht="6" customHeight="1">
      <c r="A1" s="420"/>
      <c r="B1" s="420"/>
      <c r="C1" s="420"/>
      <c r="D1" s="420"/>
      <c r="E1" s="420"/>
      <c r="F1" s="420"/>
      <c r="G1" s="420"/>
      <c r="H1" s="421"/>
      <c r="I1" s="420"/>
    </row>
    <row r="2" spans="1:9" s="422" customFormat="1" ht="20.100000000000001" customHeight="1">
      <c r="A2" s="689" t="s">
        <v>43</v>
      </c>
      <c r="B2" s="690"/>
      <c r="C2" s="691"/>
      <c r="D2" s="692"/>
      <c r="E2" s="693"/>
      <c r="F2" s="693"/>
      <c r="G2" s="693"/>
      <c r="H2" s="693"/>
      <c r="I2" s="694"/>
    </row>
    <row r="3" spans="1:9" s="422" customFormat="1" ht="20.100000000000001" customHeight="1">
      <c r="A3" s="695" t="s">
        <v>44</v>
      </c>
      <c r="B3" s="696"/>
      <c r="C3" s="697"/>
      <c r="D3" s="698"/>
      <c r="E3" s="699"/>
      <c r="F3" s="699"/>
      <c r="G3" s="699"/>
      <c r="H3" s="699"/>
      <c r="I3" s="700"/>
    </row>
    <row r="4" spans="1:9" s="422" customFormat="1" ht="20.100000000000001" customHeight="1">
      <c r="A4" s="701"/>
      <c r="B4" s="702"/>
      <c r="C4" s="703"/>
      <c r="D4" s="704"/>
      <c r="E4" s="705"/>
      <c r="F4" s="705"/>
      <c r="G4" s="705"/>
      <c r="H4" s="705"/>
      <c r="I4" s="706"/>
    </row>
    <row r="5" spans="1:9" s="422" customFormat="1" ht="20.100000000000001" customHeight="1">
      <c r="A5" s="695" t="s">
        <v>45</v>
      </c>
      <c r="B5" s="696"/>
      <c r="C5" s="697"/>
      <c r="D5" s="698"/>
      <c r="E5" s="699"/>
      <c r="F5" s="699"/>
      <c r="G5" s="699"/>
      <c r="H5" s="699"/>
      <c r="I5" s="700"/>
    </row>
    <row r="6" spans="1:9" s="422" customFormat="1" ht="20.100000000000001" customHeight="1">
      <c r="A6" s="701"/>
      <c r="B6" s="702"/>
      <c r="C6" s="703"/>
      <c r="D6" s="704"/>
      <c r="E6" s="705"/>
      <c r="F6" s="705"/>
      <c r="G6" s="705"/>
      <c r="H6" s="705"/>
      <c r="I6" s="706"/>
    </row>
    <row r="7" spans="1:9" s="422" customFormat="1" ht="20.100000000000001" customHeight="1">
      <c r="A7" s="689" t="s">
        <v>46</v>
      </c>
      <c r="B7" s="690"/>
      <c r="C7" s="691"/>
      <c r="D7" s="707"/>
      <c r="E7" s="708"/>
      <c r="F7" s="708"/>
      <c r="G7" s="708"/>
      <c r="H7" s="708"/>
      <c r="I7" s="709"/>
    </row>
    <row r="8" spans="1:9" s="422" customFormat="1" ht="20.100000000000001" customHeight="1">
      <c r="A8" s="710" t="s">
        <v>391</v>
      </c>
      <c r="B8" s="711"/>
      <c r="C8" s="691"/>
      <c r="D8" s="707"/>
      <c r="E8" s="708"/>
      <c r="F8" s="708"/>
      <c r="G8" s="708"/>
      <c r="H8" s="708"/>
      <c r="I8" s="709"/>
    </row>
    <row r="9" spans="1:9" s="422" customFormat="1" ht="20.100000000000001" customHeight="1">
      <c r="A9" s="689" t="s">
        <v>47</v>
      </c>
      <c r="B9" s="690"/>
      <c r="C9" s="691"/>
      <c r="D9" s="712"/>
      <c r="E9" s="693"/>
      <c r="F9" s="693"/>
      <c r="G9" s="693"/>
      <c r="H9" s="693"/>
      <c r="I9" s="694"/>
    </row>
    <row r="10" spans="1:9" s="422" customFormat="1" ht="20.100000000000001" customHeight="1">
      <c r="A10" s="710" t="s">
        <v>48</v>
      </c>
      <c r="B10" s="711"/>
      <c r="C10" s="691"/>
      <c r="D10" s="712"/>
      <c r="E10" s="693"/>
      <c r="F10" s="693"/>
      <c r="G10" s="693"/>
      <c r="H10" s="693"/>
      <c r="I10" s="694"/>
    </row>
    <row r="11" spans="1:9" s="422" customFormat="1" ht="20.100000000000001" customHeight="1">
      <c r="A11" s="689" t="s">
        <v>49</v>
      </c>
      <c r="B11" s="690"/>
      <c r="C11" s="691"/>
      <c r="D11" s="692"/>
      <c r="E11" s="693"/>
      <c r="F11" s="693"/>
      <c r="G11" s="693"/>
      <c r="H11" s="693"/>
      <c r="I11" s="694"/>
    </row>
    <row r="12" spans="1:9" s="422" customFormat="1" ht="20.100000000000001" customHeight="1">
      <c r="A12" s="689" t="s">
        <v>50</v>
      </c>
      <c r="B12" s="690"/>
      <c r="C12" s="691"/>
      <c r="D12" s="692"/>
      <c r="E12" s="693"/>
      <c r="F12" s="693"/>
      <c r="G12" s="693"/>
      <c r="H12" s="693"/>
      <c r="I12" s="694"/>
    </row>
    <row r="13" spans="1:9" s="422" customFormat="1" ht="10.199999999999999" customHeight="1" thickBot="1">
      <c r="A13" s="486"/>
      <c r="B13" s="486"/>
      <c r="C13" s="487"/>
      <c r="D13" s="488"/>
      <c r="E13" s="487"/>
      <c r="F13" s="487"/>
      <c r="G13" s="487"/>
      <c r="H13" s="487"/>
      <c r="I13" s="489"/>
    </row>
    <row r="14" spans="1:9" s="422" customFormat="1" ht="24" customHeight="1">
      <c r="A14" s="825" t="s">
        <v>392</v>
      </c>
      <c r="B14" s="826"/>
      <c r="C14" s="827"/>
      <c r="D14" s="828"/>
      <c r="E14" s="829"/>
      <c r="F14" s="829"/>
      <c r="G14" s="829"/>
      <c r="H14" s="829"/>
      <c r="I14" s="830"/>
    </row>
    <row r="15" spans="1:9" s="422" customFormat="1" ht="16.95" customHeight="1" thickBot="1">
      <c r="A15" s="831" t="s">
        <v>386</v>
      </c>
      <c r="B15" s="832"/>
      <c r="C15" s="833"/>
      <c r="D15" s="833"/>
      <c r="E15" s="833"/>
      <c r="F15" s="833"/>
      <c r="G15" s="833"/>
      <c r="H15" s="833"/>
      <c r="I15" s="834"/>
    </row>
    <row r="16" spans="1:9" s="422" customFormat="1" ht="7.5" customHeight="1">
      <c r="A16" s="436"/>
      <c r="B16" s="436"/>
      <c r="C16" s="74"/>
      <c r="D16" s="74"/>
      <c r="E16" s="74"/>
      <c r="F16" s="74"/>
      <c r="G16" s="74"/>
      <c r="H16" s="74"/>
      <c r="I16" s="74"/>
    </row>
    <row r="17" spans="1:14" s="422" customFormat="1" ht="48" customHeight="1">
      <c r="A17" s="835" t="s">
        <v>393</v>
      </c>
      <c r="B17" s="836"/>
      <c r="C17" s="837"/>
      <c r="D17" s="837"/>
      <c r="E17" s="837"/>
      <c r="F17" s="837"/>
      <c r="G17" s="837"/>
      <c r="H17" s="837"/>
      <c r="I17" s="838"/>
    </row>
    <row r="18" spans="1:14" s="422" customFormat="1" ht="27.75" customHeight="1">
      <c r="A18" s="437" t="s">
        <v>51</v>
      </c>
      <c r="B18" s="438"/>
      <c r="H18" s="423"/>
      <c r="I18" s="439"/>
    </row>
    <row r="19" spans="1:14" s="422" customFormat="1" ht="24" customHeight="1">
      <c r="A19" s="847" t="s">
        <v>52</v>
      </c>
      <c r="B19" s="848"/>
      <c r="C19" s="848"/>
      <c r="D19" s="848"/>
      <c r="H19" s="839"/>
      <c r="I19" s="840"/>
    </row>
    <row r="20" spans="1:14" s="422" customFormat="1" ht="12" customHeight="1">
      <c r="A20" s="243"/>
      <c r="B20" s="440"/>
      <c r="C20" s="441"/>
      <c r="D20" s="441"/>
      <c r="E20" s="442"/>
      <c r="F20" s="442"/>
      <c r="G20" s="442"/>
      <c r="H20" s="443"/>
      <c r="I20" s="444"/>
    </row>
    <row r="21" spans="1:14" s="422" customFormat="1" ht="12" customHeight="1">
      <c r="A21" s="841" t="s">
        <v>394</v>
      </c>
      <c r="B21" s="842"/>
      <c r="C21" s="842"/>
      <c r="D21" s="842"/>
      <c r="F21" s="843" t="s">
        <v>53</v>
      </c>
      <c r="H21" s="845"/>
      <c r="I21" s="846"/>
    </row>
    <row r="22" spans="1:14" s="422" customFormat="1" ht="12" customHeight="1">
      <c r="A22" s="841" t="s">
        <v>395</v>
      </c>
      <c r="B22" s="842"/>
      <c r="C22" s="842"/>
      <c r="D22" s="842"/>
      <c r="F22" s="844"/>
      <c r="H22" s="678"/>
      <c r="I22" s="679"/>
    </row>
    <row r="23" spans="1:14" s="422" customFormat="1" ht="7.5" customHeight="1">
      <c r="A23" s="446"/>
      <c r="H23" s="423"/>
      <c r="I23" s="439"/>
    </row>
    <row r="24" spans="1:14" s="422" customFormat="1" ht="20.100000000000001" customHeight="1">
      <c r="A24" s="847" t="s">
        <v>396</v>
      </c>
      <c r="B24" s="848"/>
      <c r="C24" s="848"/>
      <c r="D24" s="848"/>
      <c r="F24" s="447"/>
      <c r="H24" s="423"/>
      <c r="I24" s="439"/>
    </row>
    <row r="25" spans="1:14" s="422" customFormat="1" ht="12" customHeight="1">
      <c r="A25" s="680" t="s">
        <v>397</v>
      </c>
      <c r="B25" s="681"/>
      <c r="C25" s="681"/>
      <c r="D25" s="681"/>
      <c r="E25" s="681" t="s">
        <v>398</v>
      </c>
      <c r="F25" s="850">
        <v>2023</v>
      </c>
      <c r="G25" s="843" t="s">
        <v>120</v>
      </c>
      <c r="H25" s="676"/>
      <c r="I25" s="677"/>
    </row>
    <row r="26" spans="1:14" s="422" customFormat="1" ht="12" customHeight="1">
      <c r="A26" s="680" t="s">
        <v>399</v>
      </c>
      <c r="B26" s="681"/>
      <c r="C26" s="681"/>
      <c r="D26" s="681"/>
      <c r="E26" s="849"/>
      <c r="F26" s="849"/>
      <c r="G26" s="849"/>
      <c r="H26" s="678"/>
      <c r="I26" s="679"/>
    </row>
    <row r="27" spans="1:14" s="422" customFormat="1" ht="12" customHeight="1">
      <c r="A27" s="446"/>
      <c r="F27" s="448"/>
      <c r="G27" s="445"/>
      <c r="H27" s="449"/>
      <c r="I27" s="450"/>
    </row>
    <row r="28" spans="1:14" s="422" customFormat="1" ht="20.100000000000001" customHeight="1">
      <c r="A28" s="446"/>
      <c r="E28" s="448" t="s">
        <v>398</v>
      </c>
      <c r="F28" s="441">
        <v>2024</v>
      </c>
      <c r="G28" s="445" t="s">
        <v>120</v>
      </c>
      <c r="H28" s="676"/>
      <c r="I28" s="677"/>
    </row>
    <row r="29" spans="1:14" s="422" customFormat="1" ht="12" customHeight="1">
      <c r="A29" s="446"/>
      <c r="F29" s="448"/>
      <c r="G29" s="445"/>
      <c r="H29" s="449"/>
      <c r="I29" s="450"/>
    </row>
    <row r="30" spans="1:14" s="422" customFormat="1" ht="20.100000000000001" customHeight="1">
      <c r="A30" s="446"/>
      <c r="E30" s="448" t="s">
        <v>398</v>
      </c>
      <c r="F30" s="441">
        <v>2025</v>
      </c>
      <c r="G30" s="445" t="s">
        <v>120</v>
      </c>
      <c r="H30" s="676"/>
      <c r="I30" s="677"/>
    </row>
    <row r="31" spans="1:14" s="422" customFormat="1" ht="37.5" customHeight="1">
      <c r="A31" s="686" t="s">
        <v>156</v>
      </c>
      <c r="B31" s="687"/>
      <c r="C31" s="687"/>
      <c r="D31" s="687"/>
      <c r="E31" s="687"/>
      <c r="F31" s="687"/>
      <c r="G31" s="687"/>
      <c r="H31" s="687"/>
      <c r="I31" s="688"/>
      <c r="N31" s="424"/>
    </row>
    <row r="32" spans="1:14" s="422" customFormat="1" ht="22.2" customHeight="1">
      <c r="A32" s="682" t="s">
        <v>54</v>
      </c>
      <c r="B32" s="683"/>
      <c r="C32" s="683"/>
      <c r="D32" s="683"/>
      <c r="G32" s="447" t="s">
        <v>55</v>
      </c>
      <c r="H32" s="684"/>
      <c r="I32" s="685"/>
    </row>
    <row r="33" spans="1:9" s="422" customFormat="1" ht="20.100000000000001" customHeight="1">
      <c r="A33" s="682" t="s">
        <v>178</v>
      </c>
      <c r="B33" s="683"/>
      <c r="C33" s="683"/>
      <c r="D33" s="683"/>
      <c r="F33" s="447"/>
      <c r="G33" s="447" t="s">
        <v>55</v>
      </c>
      <c r="H33" s="684"/>
      <c r="I33" s="685"/>
    </row>
    <row r="34" spans="1:9" s="422" customFormat="1" ht="20.100000000000001" customHeight="1">
      <c r="A34" s="682" t="s">
        <v>56</v>
      </c>
      <c r="B34" s="683"/>
      <c r="C34" s="683"/>
      <c r="D34" s="683"/>
      <c r="F34" s="447"/>
      <c r="G34" s="447" t="s">
        <v>55</v>
      </c>
      <c r="H34" s="684"/>
      <c r="I34" s="685"/>
    </row>
    <row r="35" spans="1:9" s="422" customFormat="1" ht="20.100000000000001" customHeight="1">
      <c r="A35" s="852" t="s">
        <v>57</v>
      </c>
      <c r="B35" s="853"/>
      <c r="C35" s="853"/>
      <c r="D35" s="853"/>
      <c r="E35" s="431"/>
      <c r="F35" s="451"/>
      <c r="G35" s="451" t="s">
        <v>55</v>
      </c>
      <c r="H35" s="684"/>
      <c r="I35" s="685"/>
    </row>
    <row r="36" spans="1:9" s="422" customFormat="1" ht="5.0999999999999996" customHeight="1">
      <c r="H36" s="423"/>
    </row>
    <row r="37" spans="1:9" s="422" customFormat="1" ht="59.7" customHeight="1">
      <c r="A37" s="854" t="s">
        <v>775</v>
      </c>
      <c r="B37" s="855"/>
      <c r="C37" s="855"/>
      <c r="D37" s="855"/>
      <c r="E37" s="855"/>
      <c r="F37" s="855"/>
      <c r="G37" s="855"/>
      <c r="H37" s="855"/>
      <c r="I37" s="856"/>
    </row>
    <row r="38" spans="1:9" ht="20.350000000000001" customHeight="1">
      <c r="A38" s="728" t="s">
        <v>400</v>
      </c>
      <c r="B38" s="729"/>
      <c r="C38" s="730"/>
      <c r="D38" s="725"/>
      <c r="E38" s="726"/>
      <c r="F38" s="726"/>
      <c r="G38" s="726"/>
      <c r="H38" s="726"/>
      <c r="I38" s="727"/>
    </row>
    <row r="39" spans="1:9" ht="20.350000000000001" customHeight="1">
      <c r="A39" s="728" t="s">
        <v>410</v>
      </c>
      <c r="B39" s="729"/>
      <c r="C39" s="730"/>
      <c r="D39" s="725"/>
      <c r="E39" s="726"/>
      <c r="F39" s="726"/>
      <c r="G39" s="726"/>
      <c r="H39" s="726"/>
      <c r="I39" s="727"/>
    </row>
    <row r="40" spans="1:9" ht="20.350000000000001" customHeight="1">
      <c r="A40" s="728" t="s">
        <v>401</v>
      </c>
      <c r="B40" s="729"/>
      <c r="C40" s="730"/>
      <c r="D40" s="725"/>
      <c r="E40" s="726"/>
      <c r="F40" s="726"/>
      <c r="G40" s="726"/>
      <c r="H40" s="726"/>
      <c r="I40" s="727"/>
    </row>
    <row r="41" spans="1:9" ht="20.350000000000001" customHeight="1">
      <c r="A41" s="728" t="s">
        <v>50</v>
      </c>
      <c r="B41" s="729"/>
      <c r="C41" s="730"/>
      <c r="D41" s="725"/>
      <c r="E41" s="726"/>
      <c r="F41" s="726"/>
      <c r="G41" s="726"/>
      <c r="H41" s="726"/>
      <c r="I41" s="727"/>
    </row>
    <row r="42" spans="1:9" ht="20.350000000000001" customHeight="1">
      <c r="A42" s="728" t="s">
        <v>46</v>
      </c>
      <c r="B42" s="729"/>
      <c r="C42" s="730"/>
      <c r="D42" s="725"/>
      <c r="E42" s="726"/>
      <c r="F42" s="726"/>
      <c r="G42" s="726"/>
      <c r="H42" s="726"/>
      <c r="I42" s="727"/>
    </row>
    <row r="43" spans="1:9" ht="20.350000000000001" customHeight="1">
      <c r="A43" s="728" t="s">
        <v>402</v>
      </c>
      <c r="B43" s="729"/>
      <c r="C43" s="730"/>
      <c r="D43" s="851"/>
      <c r="E43" s="726"/>
      <c r="F43" s="726"/>
      <c r="G43" s="726"/>
      <c r="H43" s="726"/>
      <c r="I43" s="727"/>
    </row>
    <row r="44" spans="1:9" ht="20.350000000000001" customHeight="1">
      <c r="A44" s="728" t="s">
        <v>403</v>
      </c>
      <c r="B44" s="729"/>
      <c r="C44" s="730"/>
      <c r="D44" s="743"/>
      <c r="E44" s="744"/>
      <c r="F44" s="744"/>
      <c r="G44" s="744"/>
      <c r="H44" s="744"/>
      <c r="I44" s="745"/>
    </row>
    <row r="45" spans="1:9" ht="20.350000000000001" customHeight="1">
      <c r="A45" s="746" t="s">
        <v>411</v>
      </c>
      <c r="B45" s="747"/>
      <c r="C45" s="748"/>
      <c r="D45" s="725"/>
      <c r="E45" s="726"/>
      <c r="F45" s="726"/>
      <c r="G45" s="726"/>
      <c r="H45" s="726"/>
      <c r="I45" s="727"/>
    </row>
    <row r="46" spans="1:9" ht="30.85" customHeight="1">
      <c r="A46" s="737" t="s">
        <v>412</v>
      </c>
      <c r="B46" s="738"/>
      <c r="C46" s="739"/>
      <c r="D46" s="740"/>
      <c r="E46" s="741"/>
      <c r="F46" s="741"/>
      <c r="G46" s="741"/>
      <c r="H46" s="741"/>
      <c r="I46" s="742"/>
    </row>
    <row r="47" spans="1:9" ht="40.950000000000003" customHeight="1">
      <c r="A47" s="737" t="s">
        <v>413</v>
      </c>
      <c r="B47" s="738"/>
      <c r="C47" s="739"/>
      <c r="D47" s="433"/>
      <c r="E47" s="434"/>
      <c r="F47" s="434"/>
      <c r="G47" s="434"/>
      <c r="H47" s="434"/>
      <c r="I47" s="435"/>
    </row>
    <row r="48" spans="1:9" ht="36.450000000000003" customHeight="1" thickBot="1">
      <c r="A48" s="749" t="s">
        <v>710</v>
      </c>
      <c r="B48" s="750"/>
      <c r="C48" s="751"/>
      <c r="D48" s="731"/>
      <c r="E48" s="732"/>
      <c r="F48" s="732"/>
      <c r="G48" s="732"/>
      <c r="H48" s="732"/>
      <c r="I48" s="733"/>
    </row>
    <row r="49" spans="1:9" s="422" customFormat="1" ht="5.0999999999999996" customHeight="1" thickBot="1">
      <c r="H49" s="423"/>
    </row>
    <row r="50" spans="1:9" ht="20.350000000000001" customHeight="1">
      <c r="A50" s="723" t="s">
        <v>400</v>
      </c>
      <c r="B50" s="724"/>
      <c r="C50" s="714"/>
      <c r="D50" s="734"/>
      <c r="E50" s="735"/>
      <c r="F50" s="735"/>
      <c r="G50" s="735"/>
      <c r="H50" s="735"/>
      <c r="I50" s="736"/>
    </row>
    <row r="51" spans="1:9" ht="20.350000000000001" customHeight="1">
      <c r="A51" s="728" t="s">
        <v>410</v>
      </c>
      <c r="B51" s="729"/>
      <c r="C51" s="730"/>
      <c r="D51" s="725"/>
      <c r="E51" s="726"/>
      <c r="F51" s="726"/>
      <c r="G51" s="726"/>
      <c r="H51" s="726"/>
      <c r="I51" s="727"/>
    </row>
    <row r="52" spans="1:9" ht="20.350000000000001" customHeight="1">
      <c r="A52" s="728" t="s">
        <v>401</v>
      </c>
      <c r="B52" s="729"/>
      <c r="C52" s="730"/>
      <c r="D52" s="725"/>
      <c r="E52" s="726"/>
      <c r="F52" s="726"/>
      <c r="G52" s="726"/>
      <c r="H52" s="726"/>
      <c r="I52" s="727"/>
    </row>
    <row r="53" spans="1:9" ht="20.350000000000001" customHeight="1">
      <c r="A53" s="728" t="s">
        <v>50</v>
      </c>
      <c r="B53" s="729"/>
      <c r="C53" s="730"/>
      <c r="D53" s="725"/>
      <c r="E53" s="726"/>
      <c r="F53" s="726"/>
      <c r="G53" s="726"/>
      <c r="H53" s="726"/>
      <c r="I53" s="727"/>
    </row>
    <row r="54" spans="1:9" ht="20.350000000000001" customHeight="1">
      <c r="A54" s="728" t="s">
        <v>46</v>
      </c>
      <c r="B54" s="729"/>
      <c r="C54" s="730"/>
      <c r="D54" s="725"/>
      <c r="E54" s="726"/>
      <c r="F54" s="726"/>
      <c r="G54" s="726"/>
      <c r="H54" s="726"/>
      <c r="I54" s="727"/>
    </row>
    <row r="55" spans="1:9" ht="20.350000000000001" customHeight="1">
      <c r="A55" s="728" t="s">
        <v>402</v>
      </c>
      <c r="B55" s="729"/>
      <c r="C55" s="730"/>
      <c r="D55" s="851"/>
      <c r="E55" s="726"/>
      <c r="F55" s="726"/>
      <c r="G55" s="726"/>
      <c r="H55" s="726"/>
      <c r="I55" s="727"/>
    </row>
    <row r="56" spans="1:9" ht="20.350000000000001" customHeight="1">
      <c r="A56" s="728" t="s">
        <v>403</v>
      </c>
      <c r="B56" s="729"/>
      <c r="C56" s="730"/>
      <c r="D56" s="743"/>
      <c r="E56" s="744"/>
      <c r="F56" s="744"/>
      <c r="G56" s="744"/>
      <c r="H56" s="744"/>
      <c r="I56" s="745"/>
    </row>
    <row r="57" spans="1:9" ht="20.350000000000001" customHeight="1">
      <c r="A57" s="746" t="s">
        <v>411</v>
      </c>
      <c r="B57" s="747"/>
      <c r="C57" s="748"/>
      <c r="D57" s="725"/>
      <c r="E57" s="726"/>
      <c r="F57" s="726"/>
      <c r="G57" s="726"/>
      <c r="H57" s="726"/>
      <c r="I57" s="727"/>
    </row>
    <row r="58" spans="1:9" ht="30.85" customHeight="1">
      <c r="A58" s="737" t="s">
        <v>412</v>
      </c>
      <c r="B58" s="738"/>
      <c r="C58" s="739"/>
      <c r="D58" s="740"/>
      <c r="E58" s="741"/>
      <c r="F58" s="741"/>
      <c r="G58" s="741"/>
      <c r="H58" s="741"/>
      <c r="I58" s="742"/>
    </row>
    <row r="59" spans="1:9" ht="40.950000000000003" customHeight="1">
      <c r="A59" s="737" t="s">
        <v>413</v>
      </c>
      <c r="B59" s="738"/>
      <c r="C59" s="739"/>
      <c r="D59" s="433"/>
      <c r="E59" s="434"/>
      <c r="F59" s="434"/>
      <c r="G59" s="434"/>
      <c r="H59" s="434"/>
      <c r="I59" s="435"/>
    </row>
    <row r="60" spans="1:9" ht="36.450000000000003" customHeight="1" thickBot="1">
      <c r="A60" s="749" t="s">
        <v>710</v>
      </c>
      <c r="B60" s="750"/>
      <c r="C60" s="751"/>
      <c r="D60" s="731"/>
      <c r="E60" s="732"/>
      <c r="F60" s="732"/>
      <c r="G60" s="732"/>
      <c r="H60" s="732"/>
      <c r="I60" s="733"/>
    </row>
    <row r="61" spans="1:9" ht="10.199999999999999" customHeight="1">
      <c r="A61" s="713"/>
      <c r="B61" s="713"/>
      <c r="C61" s="714"/>
      <c r="D61" s="714"/>
      <c r="E61" s="714"/>
      <c r="F61" s="714"/>
      <c r="G61" s="714"/>
      <c r="H61" s="714"/>
      <c r="I61" s="714"/>
    </row>
    <row r="62" spans="1:9" ht="25.5" customHeight="1">
      <c r="A62" s="715" t="s">
        <v>414</v>
      </c>
      <c r="B62" s="716"/>
      <c r="C62" s="717"/>
      <c r="D62" s="717"/>
      <c r="E62" s="717"/>
      <c r="F62" s="717"/>
      <c r="G62" s="717"/>
      <c r="H62" s="717"/>
      <c r="I62" s="718"/>
    </row>
    <row r="63" spans="1:9" ht="38.25" customHeight="1">
      <c r="A63" s="719" t="s">
        <v>276</v>
      </c>
      <c r="B63" s="720"/>
      <c r="C63" s="721"/>
      <c r="D63" s="721"/>
      <c r="E63" s="721"/>
      <c r="F63" s="721"/>
      <c r="G63" s="721"/>
      <c r="H63" s="721"/>
      <c r="I63" s="722"/>
    </row>
    <row r="64" spans="1:9" ht="38.700000000000003" customHeight="1">
      <c r="A64" s="752" t="s">
        <v>384</v>
      </c>
      <c r="B64" s="753"/>
      <c r="C64" s="754"/>
      <c r="D64" s="754"/>
      <c r="E64" s="754"/>
      <c r="F64" s="754"/>
      <c r="G64" s="754"/>
      <c r="H64" s="755"/>
      <c r="I64" s="756"/>
    </row>
    <row r="65" spans="1:16" ht="24" customHeight="1">
      <c r="A65" s="757" t="s">
        <v>711</v>
      </c>
      <c r="B65" s="758"/>
      <c r="C65" s="758"/>
      <c r="D65" s="758"/>
      <c r="E65" s="758"/>
      <c r="F65" s="758"/>
      <c r="G65" s="758"/>
      <c r="H65" s="759"/>
      <c r="I65" s="760"/>
    </row>
    <row r="66" spans="1:16" ht="4.2" customHeight="1">
      <c r="A66" s="454"/>
      <c r="B66" s="455"/>
      <c r="C66" s="455"/>
      <c r="D66" s="455"/>
      <c r="E66" s="455"/>
      <c r="F66" s="455"/>
      <c r="G66" s="455"/>
      <c r="H66" s="452"/>
      <c r="I66" s="453"/>
    </row>
    <row r="67" spans="1:16" ht="36.75" customHeight="1">
      <c r="A67" s="752" t="s">
        <v>420</v>
      </c>
      <c r="B67" s="753"/>
      <c r="C67" s="754"/>
      <c r="D67" s="754"/>
      <c r="E67" s="754"/>
      <c r="F67" s="754"/>
      <c r="G67" s="754"/>
      <c r="H67" s="755"/>
      <c r="I67" s="756"/>
    </row>
    <row r="68" spans="1:16" ht="24" customHeight="1">
      <c r="A68" s="757" t="s">
        <v>712</v>
      </c>
      <c r="B68" s="758"/>
      <c r="C68" s="758"/>
      <c r="D68" s="758"/>
      <c r="E68" s="758"/>
      <c r="F68" s="758"/>
      <c r="G68" s="758"/>
      <c r="H68" s="759"/>
      <c r="I68" s="760"/>
    </row>
    <row r="69" spans="1:16" ht="4.2" customHeight="1">
      <c r="A69" s="454"/>
      <c r="B69" s="455"/>
      <c r="C69" s="455"/>
      <c r="D69" s="455"/>
      <c r="E69" s="455"/>
      <c r="F69" s="455"/>
      <c r="G69" s="455"/>
      <c r="H69" s="456"/>
      <c r="I69" s="457"/>
    </row>
    <row r="70" spans="1:16" ht="39.450000000000003" customHeight="1">
      <c r="A70" s="752" t="s">
        <v>417</v>
      </c>
      <c r="B70" s="753"/>
      <c r="C70" s="754"/>
      <c r="D70" s="754"/>
      <c r="E70" s="754"/>
      <c r="F70" s="754"/>
      <c r="G70" s="754"/>
      <c r="H70" s="755"/>
      <c r="I70" s="756"/>
    </row>
    <row r="71" spans="1:16" ht="27.45" customHeight="1">
      <c r="A71" s="757" t="s">
        <v>277</v>
      </c>
      <c r="B71" s="758"/>
      <c r="C71" s="758"/>
      <c r="D71" s="758"/>
      <c r="E71" s="758"/>
      <c r="F71" s="758"/>
      <c r="G71" s="758"/>
      <c r="H71" s="759"/>
      <c r="I71" s="760"/>
    </row>
    <row r="72" spans="1:16" ht="10.199999999999999" customHeight="1" thickBot="1">
      <c r="A72" s="458"/>
      <c r="C72" s="432"/>
      <c r="D72" s="432"/>
      <c r="E72" s="432"/>
      <c r="F72" s="432"/>
      <c r="G72" s="432"/>
      <c r="H72" s="459"/>
      <c r="I72" s="460"/>
      <c r="K72" s="212"/>
      <c r="L72" s="212"/>
      <c r="M72" s="212"/>
      <c r="N72" s="212"/>
      <c r="O72" s="212"/>
      <c r="P72" s="212"/>
    </row>
    <row r="73" spans="1:16" ht="45.75" customHeight="1">
      <c r="A73" s="761" t="s">
        <v>279</v>
      </c>
      <c r="B73" s="713"/>
      <c r="C73" s="713"/>
      <c r="D73" s="713"/>
      <c r="E73" s="713"/>
      <c r="F73" s="713"/>
      <c r="G73" s="713"/>
      <c r="H73" s="713"/>
      <c r="I73" s="762"/>
      <c r="K73" s="212"/>
      <c r="L73" s="212"/>
      <c r="M73" s="212"/>
      <c r="N73" s="212"/>
      <c r="O73" s="212"/>
      <c r="P73" s="212"/>
    </row>
    <row r="74" spans="1:16" ht="24" customHeight="1">
      <c r="A74" s="461" t="s">
        <v>174</v>
      </c>
      <c r="B74" s="763"/>
      <c r="C74" s="764"/>
      <c r="D74" s="764"/>
      <c r="E74" s="764"/>
      <c r="F74" s="764"/>
      <c r="G74" s="764"/>
      <c r="H74" s="765" t="s">
        <v>175</v>
      </c>
      <c r="I74" s="766"/>
      <c r="K74" s="212"/>
      <c r="L74" s="212"/>
      <c r="M74" s="212"/>
      <c r="N74" s="212"/>
      <c r="O74" s="212"/>
      <c r="P74" s="212"/>
    </row>
    <row r="75" spans="1:16" ht="24" customHeight="1" thickBot="1">
      <c r="A75" s="462" t="s">
        <v>278</v>
      </c>
      <c r="B75" s="769"/>
      <c r="C75" s="770"/>
      <c r="D75" s="770"/>
      <c r="E75" s="770"/>
      <c r="F75" s="770"/>
      <c r="G75" s="770"/>
      <c r="H75" s="767"/>
      <c r="I75" s="768"/>
      <c r="K75" s="212"/>
      <c r="L75" s="212"/>
      <c r="M75" s="212"/>
      <c r="N75" s="212"/>
      <c r="O75" s="212"/>
      <c r="P75" s="212"/>
    </row>
    <row r="76" spans="1:16" ht="10.199999999999999" customHeight="1" thickBot="1">
      <c r="A76" s="458"/>
      <c r="C76" s="432"/>
      <c r="D76" s="432"/>
      <c r="E76" s="432"/>
      <c r="F76" s="432"/>
      <c r="G76" s="432"/>
      <c r="H76" s="459"/>
      <c r="I76" s="460"/>
      <c r="K76" s="212"/>
      <c r="L76" s="212"/>
      <c r="M76" s="212"/>
      <c r="N76" s="212"/>
      <c r="O76" s="212"/>
      <c r="P76" s="212"/>
    </row>
    <row r="77" spans="1:16" ht="50.25" customHeight="1">
      <c r="A77" s="761" t="s">
        <v>280</v>
      </c>
      <c r="B77" s="713"/>
      <c r="C77" s="713"/>
      <c r="D77" s="713"/>
      <c r="E77" s="713"/>
      <c r="F77" s="713"/>
      <c r="G77" s="713"/>
      <c r="H77" s="713"/>
      <c r="I77" s="762"/>
      <c r="K77" s="213"/>
      <c r="L77" s="213"/>
      <c r="M77" s="213"/>
      <c r="N77" s="213"/>
      <c r="O77" s="213"/>
      <c r="P77" s="213"/>
    </row>
    <row r="78" spans="1:16" ht="24" customHeight="1">
      <c r="A78" s="461" t="s">
        <v>174</v>
      </c>
      <c r="B78" s="763"/>
      <c r="C78" s="764"/>
      <c r="D78" s="764"/>
      <c r="E78" s="764"/>
      <c r="F78" s="764"/>
      <c r="G78" s="764"/>
      <c r="H78" s="765" t="s">
        <v>175</v>
      </c>
      <c r="I78" s="766"/>
      <c r="K78" s="214"/>
      <c r="L78" s="214"/>
      <c r="M78" s="214"/>
      <c r="N78" s="214"/>
      <c r="O78" s="214"/>
      <c r="P78" s="214"/>
    </row>
    <row r="79" spans="1:16" ht="24" customHeight="1">
      <c r="A79" s="463" t="s">
        <v>278</v>
      </c>
      <c r="B79" s="790"/>
      <c r="C79" s="791"/>
      <c r="D79" s="791"/>
      <c r="E79" s="791"/>
      <c r="F79" s="791"/>
      <c r="G79" s="791"/>
      <c r="H79" s="788"/>
      <c r="I79" s="789"/>
      <c r="K79" s="212"/>
      <c r="L79" s="212"/>
      <c r="M79" s="212"/>
      <c r="N79" s="212"/>
      <c r="O79" s="212"/>
      <c r="P79" s="212"/>
    </row>
    <row r="80" spans="1:16" ht="10.199999999999999" customHeight="1" thickBot="1">
      <c r="A80" s="458"/>
      <c r="C80" s="432"/>
      <c r="D80" s="432"/>
      <c r="E80" s="432"/>
      <c r="F80" s="432"/>
      <c r="G80" s="432"/>
      <c r="H80" s="459"/>
      <c r="I80" s="460"/>
      <c r="K80" s="212"/>
      <c r="L80" s="212"/>
      <c r="M80" s="212"/>
      <c r="N80" s="212"/>
      <c r="O80" s="212"/>
      <c r="P80" s="212"/>
    </row>
    <row r="81" spans="1:16" ht="50.25" customHeight="1">
      <c r="A81" s="761" t="s">
        <v>416</v>
      </c>
      <c r="B81" s="713"/>
      <c r="C81" s="713"/>
      <c r="D81" s="713"/>
      <c r="E81" s="713"/>
      <c r="F81" s="713"/>
      <c r="G81" s="713"/>
      <c r="H81" s="713"/>
      <c r="I81" s="762"/>
      <c r="K81" s="213"/>
      <c r="L81" s="213"/>
      <c r="M81" s="213"/>
      <c r="N81" s="213"/>
      <c r="O81" s="213"/>
      <c r="P81" s="213"/>
    </row>
    <row r="82" spans="1:16" ht="24" customHeight="1">
      <c r="A82" s="461" t="s">
        <v>174</v>
      </c>
      <c r="B82" s="763"/>
      <c r="C82" s="764"/>
      <c r="D82" s="764"/>
      <c r="E82" s="764"/>
      <c r="F82" s="764"/>
      <c r="G82" s="764"/>
      <c r="H82" s="765" t="s">
        <v>175</v>
      </c>
      <c r="I82" s="766"/>
      <c r="K82" s="214"/>
      <c r="L82" s="214"/>
      <c r="M82" s="214"/>
      <c r="N82" s="214"/>
      <c r="O82" s="214"/>
      <c r="P82" s="214"/>
    </row>
    <row r="83" spans="1:16" ht="24" customHeight="1">
      <c r="A83" s="463" t="s">
        <v>278</v>
      </c>
      <c r="B83" s="790"/>
      <c r="C83" s="791"/>
      <c r="D83" s="791"/>
      <c r="E83" s="791"/>
      <c r="F83" s="791"/>
      <c r="G83" s="791"/>
      <c r="H83" s="788"/>
      <c r="I83" s="789"/>
      <c r="K83" s="212"/>
      <c r="L83" s="212"/>
      <c r="M83" s="212"/>
      <c r="N83" s="212"/>
      <c r="O83" s="212"/>
      <c r="P83" s="212"/>
    </row>
    <row r="84" spans="1:16" ht="15" customHeight="1"/>
    <row r="85" spans="1:16" ht="15" customHeight="1">
      <c r="A85" s="792" t="s">
        <v>157</v>
      </c>
      <c r="B85" s="793"/>
      <c r="C85" s="793"/>
      <c r="D85" s="793"/>
      <c r="E85" s="793"/>
      <c r="F85" s="793"/>
      <c r="G85" s="793"/>
      <c r="H85" s="793"/>
      <c r="I85" s="794"/>
    </row>
    <row r="86" spans="1:16" ht="19.350000000000001" customHeight="1">
      <c r="A86" s="795" t="s">
        <v>281</v>
      </c>
      <c r="B86" s="796"/>
      <c r="C86" s="796"/>
      <c r="D86" s="796"/>
      <c r="E86" s="796"/>
      <c r="F86" s="796"/>
      <c r="G86" s="796"/>
      <c r="H86" s="796"/>
      <c r="I86" s="797"/>
    </row>
    <row r="87" spans="1:16" ht="15" customHeight="1">
      <c r="A87" s="801" t="s">
        <v>713</v>
      </c>
      <c r="B87" s="802"/>
      <c r="C87" s="802"/>
      <c r="D87" s="802"/>
      <c r="E87" s="802"/>
      <c r="F87" s="802"/>
      <c r="G87" s="802"/>
      <c r="H87" s="802"/>
      <c r="I87" s="803"/>
    </row>
    <row r="88" spans="1:16" ht="10.199999999999999" customHeight="1">
      <c r="A88" s="804"/>
      <c r="B88" s="805"/>
      <c r="C88" s="805"/>
      <c r="D88" s="805"/>
      <c r="E88" s="805"/>
      <c r="F88" s="805"/>
      <c r="G88" s="805"/>
      <c r="H88" s="805"/>
      <c r="I88" s="806"/>
    </row>
    <row r="89" spans="1:16" ht="24" customHeight="1">
      <c r="A89" s="807" t="s">
        <v>282</v>
      </c>
      <c r="B89" s="808"/>
      <c r="C89" s="808"/>
      <c r="D89" s="808"/>
      <c r="E89" s="808"/>
      <c r="F89" s="808"/>
      <c r="G89" s="808"/>
      <c r="H89" s="808"/>
      <c r="I89" s="809"/>
    </row>
    <row r="90" spans="1:16" s="455" customFormat="1" ht="19.2" customHeight="1">
      <c r="A90" s="810" t="s">
        <v>283</v>
      </c>
      <c r="B90" s="811"/>
      <c r="C90" s="811"/>
      <c r="D90" s="811"/>
      <c r="E90" s="811"/>
      <c r="F90" s="811"/>
      <c r="G90" s="811"/>
      <c r="H90" s="811"/>
      <c r="I90" s="812"/>
    </row>
    <row r="91" spans="1:16" s="455" customFormat="1" ht="15" customHeight="1">
      <c r="A91" s="810" t="s">
        <v>155</v>
      </c>
      <c r="B91" s="811"/>
      <c r="C91" s="811"/>
      <c r="D91" s="811"/>
      <c r="E91" s="811"/>
      <c r="F91" s="811"/>
      <c r="G91" s="811"/>
      <c r="H91" s="811"/>
      <c r="I91" s="812"/>
    </row>
    <row r="92" spans="1:16" s="455" customFormat="1" ht="15" customHeight="1">
      <c r="A92" s="810" t="s">
        <v>152</v>
      </c>
      <c r="B92" s="811"/>
      <c r="C92" s="811"/>
      <c r="D92" s="811"/>
      <c r="E92" s="811"/>
      <c r="F92" s="811"/>
      <c r="G92" s="811"/>
      <c r="H92" s="811"/>
      <c r="I92" s="812"/>
    </row>
    <row r="93" spans="1:16" ht="15" customHeight="1">
      <c r="A93" s="813" t="s">
        <v>124</v>
      </c>
      <c r="B93" s="814"/>
      <c r="C93" s="814"/>
      <c r="D93" s="814"/>
      <c r="E93" s="814"/>
      <c r="F93" s="814"/>
      <c r="G93" s="814"/>
      <c r="H93" s="814"/>
      <c r="I93" s="815"/>
    </row>
    <row r="94" spans="1:16" ht="20.25" customHeight="1" thickBot="1">
      <c r="A94" s="816" t="s">
        <v>332</v>
      </c>
      <c r="B94" s="817"/>
      <c r="C94" s="817"/>
      <c r="D94" s="817"/>
      <c r="E94" s="817"/>
      <c r="F94" s="817"/>
      <c r="G94" s="817"/>
      <c r="H94" s="817"/>
      <c r="I94" s="818"/>
    </row>
    <row r="95" spans="1:16" ht="10.199999999999999" customHeight="1"/>
    <row r="96" spans="1:16" ht="101" customHeight="1">
      <c r="A96" s="777" t="s">
        <v>744</v>
      </c>
      <c r="B96" s="778"/>
      <c r="C96" s="778"/>
      <c r="D96" s="778"/>
      <c r="E96" s="778"/>
      <c r="F96" s="778"/>
      <c r="G96" s="778"/>
      <c r="H96" s="778"/>
      <c r="I96" s="780"/>
      <c r="J96" s="215"/>
    </row>
    <row r="97" spans="1:21" s="282" customFormat="1" ht="409.1" customHeight="1">
      <c r="A97" s="781"/>
      <c r="B97" s="772"/>
      <c r="C97" s="772"/>
      <c r="D97" s="772"/>
      <c r="E97" s="772"/>
      <c r="F97" s="772"/>
      <c r="G97" s="772"/>
      <c r="H97" s="772"/>
      <c r="I97" s="782"/>
      <c r="J97" s="775">
        <f>LEN(A97)</f>
        <v>0</v>
      </c>
      <c r="K97" s="285"/>
      <c r="L97" s="284"/>
      <c r="M97" s="283"/>
      <c r="N97" s="283"/>
      <c r="O97" s="283"/>
      <c r="P97" s="283"/>
      <c r="Q97" s="283"/>
      <c r="R97" s="283"/>
      <c r="S97" s="283"/>
      <c r="T97" s="283"/>
    </row>
    <row r="98" spans="1:21" s="282" customFormat="1" ht="409.5" customHeight="1">
      <c r="A98" s="819"/>
      <c r="B98" s="820"/>
      <c r="C98" s="820"/>
      <c r="D98" s="820"/>
      <c r="E98" s="820"/>
      <c r="F98" s="820"/>
      <c r="G98" s="820"/>
      <c r="H98" s="820"/>
      <c r="I98" s="821"/>
      <c r="J98" s="798"/>
      <c r="K98" s="285"/>
      <c r="L98" s="284"/>
      <c r="M98" s="283"/>
      <c r="N98" s="283"/>
      <c r="O98" s="283"/>
      <c r="P98" s="283"/>
      <c r="Q98" s="283"/>
      <c r="R98" s="283"/>
      <c r="S98" s="283"/>
      <c r="T98" s="283"/>
    </row>
    <row r="99" spans="1:21" s="282" customFormat="1" ht="76.2" customHeight="1">
      <c r="A99" s="822"/>
      <c r="B99" s="823"/>
      <c r="C99" s="823"/>
      <c r="D99" s="823"/>
      <c r="E99" s="823"/>
      <c r="F99" s="823"/>
      <c r="G99" s="823"/>
      <c r="H99" s="823"/>
      <c r="I99" s="824"/>
      <c r="J99" s="799"/>
      <c r="K99" s="285"/>
      <c r="L99" s="284"/>
      <c r="M99" s="283"/>
      <c r="N99" s="283"/>
      <c r="O99" s="283"/>
      <c r="P99" s="283"/>
      <c r="Q99" s="283"/>
      <c r="R99" s="283"/>
      <c r="S99" s="283"/>
      <c r="T99" s="283"/>
    </row>
    <row r="100" spans="1:21" ht="110.7" customHeight="1">
      <c r="A100" s="777" t="s">
        <v>331</v>
      </c>
      <c r="B100" s="778"/>
      <c r="C100" s="778"/>
      <c r="D100" s="778"/>
      <c r="E100" s="778"/>
      <c r="F100" s="778"/>
      <c r="G100" s="778"/>
      <c r="H100" s="778"/>
      <c r="I100" s="800"/>
      <c r="J100" s="215"/>
    </row>
    <row r="101" spans="1:21" ht="409.5" customHeight="1">
      <c r="A101" s="771"/>
      <c r="B101" s="772"/>
      <c r="C101" s="772"/>
      <c r="D101" s="772"/>
      <c r="E101" s="772"/>
      <c r="F101" s="772"/>
      <c r="G101" s="772"/>
      <c r="H101" s="772"/>
      <c r="I101" s="772"/>
      <c r="J101" s="775">
        <f>LEN(A101)</f>
        <v>0</v>
      </c>
      <c r="K101" s="216"/>
    </row>
    <row r="102" spans="1:21" ht="199.5" customHeight="1">
      <c r="A102" s="773"/>
      <c r="B102" s="774"/>
      <c r="C102" s="774"/>
      <c r="D102" s="774"/>
      <c r="E102" s="774"/>
      <c r="F102" s="774"/>
      <c r="G102" s="774"/>
      <c r="H102" s="774"/>
      <c r="I102" s="774"/>
      <c r="J102" s="776"/>
      <c r="K102" s="216"/>
    </row>
    <row r="103" spans="1:21" ht="62.7" customHeight="1">
      <c r="A103" s="777" t="s">
        <v>330</v>
      </c>
      <c r="B103" s="786"/>
      <c r="C103" s="786"/>
      <c r="D103" s="786"/>
      <c r="E103" s="786"/>
      <c r="F103" s="786"/>
      <c r="G103" s="786"/>
      <c r="H103" s="786"/>
      <c r="I103" s="787"/>
      <c r="J103" s="217"/>
      <c r="K103" s="216"/>
      <c r="M103" s="218"/>
      <c r="N103" s="218"/>
      <c r="O103" s="219"/>
      <c r="P103" s="219"/>
      <c r="Q103" s="219"/>
      <c r="R103" s="219"/>
      <c r="S103" s="219"/>
      <c r="T103" s="219"/>
      <c r="U103" s="219"/>
    </row>
    <row r="104" spans="1:21" ht="409.1" customHeight="1">
      <c r="A104" s="771"/>
      <c r="B104" s="772"/>
      <c r="C104" s="772"/>
      <c r="D104" s="772"/>
      <c r="E104" s="772"/>
      <c r="F104" s="772"/>
      <c r="G104" s="772"/>
      <c r="H104" s="772"/>
      <c r="I104" s="772"/>
      <c r="J104" s="775">
        <f>LEN(A104)</f>
        <v>0</v>
      </c>
      <c r="K104" s="216"/>
    </row>
    <row r="105" spans="1:21" ht="198.45" customHeight="1">
      <c r="A105" s="773"/>
      <c r="B105" s="774"/>
      <c r="C105" s="774"/>
      <c r="D105" s="774"/>
      <c r="E105" s="774"/>
      <c r="F105" s="774"/>
      <c r="G105" s="774"/>
      <c r="H105" s="774"/>
      <c r="I105" s="774"/>
      <c r="J105" s="776"/>
      <c r="K105" s="216"/>
    </row>
    <row r="106" spans="1:21" ht="95.35" customHeight="1">
      <c r="A106" s="777" t="s">
        <v>707</v>
      </c>
      <c r="B106" s="778"/>
      <c r="C106" s="779"/>
      <c r="D106" s="779"/>
      <c r="E106" s="779"/>
      <c r="F106" s="779"/>
      <c r="G106" s="779"/>
      <c r="H106" s="779"/>
      <c r="I106" s="780"/>
      <c r="J106" s="215"/>
    </row>
    <row r="107" spans="1:21" ht="409.1" customHeight="1">
      <c r="A107" s="771"/>
      <c r="B107" s="772"/>
      <c r="C107" s="772"/>
      <c r="D107" s="772"/>
      <c r="E107" s="772"/>
      <c r="F107" s="772"/>
      <c r="G107" s="772"/>
      <c r="H107" s="772"/>
      <c r="I107" s="772"/>
      <c r="J107" s="775">
        <f>LEN(A107)</f>
        <v>0</v>
      </c>
      <c r="K107" s="216"/>
    </row>
    <row r="108" spans="1:21" ht="195.75" customHeight="1">
      <c r="A108" s="773"/>
      <c r="B108" s="774"/>
      <c r="C108" s="774"/>
      <c r="D108" s="774"/>
      <c r="E108" s="774"/>
      <c r="F108" s="774"/>
      <c r="G108" s="774"/>
      <c r="H108" s="774"/>
      <c r="I108" s="774"/>
      <c r="J108" s="776"/>
      <c r="K108" s="216"/>
    </row>
    <row r="109" spans="1:21" ht="88.95" customHeight="1">
      <c r="A109" s="777" t="s">
        <v>329</v>
      </c>
      <c r="B109" s="778"/>
      <c r="C109" s="779"/>
      <c r="D109" s="779"/>
      <c r="E109" s="779"/>
      <c r="F109" s="779"/>
      <c r="G109" s="779"/>
      <c r="H109" s="779"/>
      <c r="I109" s="780"/>
      <c r="J109" s="215"/>
    </row>
    <row r="110" spans="1:21" ht="409.1" customHeight="1">
      <c r="A110" s="781"/>
      <c r="B110" s="772"/>
      <c r="C110" s="772"/>
      <c r="D110" s="772"/>
      <c r="E110" s="772"/>
      <c r="F110" s="772"/>
      <c r="G110" s="772"/>
      <c r="H110" s="772"/>
      <c r="I110" s="782"/>
      <c r="J110" s="775">
        <f>LEN(A110)</f>
        <v>0</v>
      </c>
      <c r="K110" s="216"/>
    </row>
    <row r="111" spans="1:21" ht="196.95" customHeight="1">
      <c r="A111" s="783"/>
      <c r="B111" s="784"/>
      <c r="C111" s="784"/>
      <c r="D111" s="784"/>
      <c r="E111" s="784"/>
      <c r="F111" s="784"/>
      <c r="G111" s="784"/>
      <c r="H111" s="784"/>
      <c r="I111" s="785"/>
      <c r="J111" s="776"/>
      <c r="K111" s="216"/>
    </row>
  </sheetData>
  <sheetProtection algorithmName="SHA-512" hashValue="x6ou+o/spuTpvOJ1aQ3onGOuPqbtLshkZnaZG0chZyYODGvcdbT93cw+99jAHzaa4QAJ9g4A0bZGtqqXeLDZpA==" saltValue="LkHiEJLK4jGUpmwAFQlnuQ==" spinCount="100000" sheet="1" objects="1" scenarios="1"/>
  <mergeCells count="145">
    <mergeCell ref="D46:I46"/>
    <mergeCell ref="A55:C55"/>
    <mergeCell ref="D55:I55"/>
    <mergeCell ref="A54:C54"/>
    <mergeCell ref="A33:D33"/>
    <mergeCell ref="H34:I34"/>
    <mergeCell ref="A35:D35"/>
    <mergeCell ref="H35:I35"/>
    <mergeCell ref="A37:I37"/>
    <mergeCell ref="A38:C38"/>
    <mergeCell ref="D38:I38"/>
    <mergeCell ref="A47:C47"/>
    <mergeCell ref="A48:C48"/>
    <mergeCell ref="A39:C39"/>
    <mergeCell ref="D39:I39"/>
    <mergeCell ref="A40:C40"/>
    <mergeCell ref="D40:I40"/>
    <mergeCell ref="A41:C41"/>
    <mergeCell ref="D41:I41"/>
    <mergeCell ref="A42:C42"/>
    <mergeCell ref="D42:I42"/>
    <mergeCell ref="A43:C43"/>
    <mergeCell ref="D43:I43"/>
    <mergeCell ref="A44:C44"/>
    <mergeCell ref="D44:I44"/>
    <mergeCell ref="A45:C45"/>
    <mergeCell ref="D45:I45"/>
    <mergeCell ref="A46:C46"/>
    <mergeCell ref="A12:C12"/>
    <mergeCell ref="D12:I12"/>
    <mergeCell ref="A14:C14"/>
    <mergeCell ref="D14:I14"/>
    <mergeCell ref="A15:I15"/>
    <mergeCell ref="A17:I17"/>
    <mergeCell ref="H19:I19"/>
    <mergeCell ref="A21:D21"/>
    <mergeCell ref="F21:F22"/>
    <mergeCell ref="H21:I22"/>
    <mergeCell ref="A19:D19"/>
    <mergeCell ref="A22:D22"/>
    <mergeCell ref="H33:I33"/>
    <mergeCell ref="A34:D34"/>
    <mergeCell ref="A24:D24"/>
    <mergeCell ref="H28:I28"/>
    <mergeCell ref="A25:D25"/>
    <mergeCell ref="E25:E26"/>
    <mergeCell ref="F25:F26"/>
    <mergeCell ref="G25:G26"/>
    <mergeCell ref="J97:J99"/>
    <mergeCell ref="A100:I100"/>
    <mergeCell ref="A87:I87"/>
    <mergeCell ref="A88:I88"/>
    <mergeCell ref="A89:I89"/>
    <mergeCell ref="A90:I90"/>
    <mergeCell ref="A91:I91"/>
    <mergeCell ref="A92:I92"/>
    <mergeCell ref="A93:I93"/>
    <mergeCell ref="A94:I94"/>
    <mergeCell ref="A96:I96"/>
    <mergeCell ref="A97:I99"/>
    <mergeCell ref="B74:G74"/>
    <mergeCell ref="H74:I75"/>
    <mergeCell ref="B75:G75"/>
    <mergeCell ref="A77:I77"/>
    <mergeCell ref="B78:G78"/>
    <mergeCell ref="A107:I108"/>
    <mergeCell ref="J107:J108"/>
    <mergeCell ref="A109:I109"/>
    <mergeCell ref="A110:I111"/>
    <mergeCell ref="J110:J111"/>
    <mergeCell ref="A101:I102"/>
    <mergeCell ref="J101:J102"/>
    <mergeCell ref="A103:I103"/>
    <mergeCell ref="A104:I105"/>
    <mergeCell ref="J104:J105"/>
    <mergeCell ref="A106:I106"/>
    <mergeCell ref="H78:I79"/>
    <mergeCell ref="B79:G79"/>
    <mergeCell ref="A85:I85"/>
    <mergeCell ref="A86:I86"/>
    <mergeCell ref="A81:I81"/>
    <mergeCell ref="B82:G82"/>
    <mergeCell ref="H82:I83"/>
    <mergeCell ref="B83:G83"/>
    <mergeCell ref="A70:G70"/>
    <mergeCell ref="H70:I70"/>
    <mergeCell ref="A71:G71"/>
    <mergeCell ref="H71:I71"/>
    <mergeCell ref="A73:I73"/>
    <mergeCell ref="A64:G64"/>
    <mergeCell ref="H64:I64"/>
    <mergeCell ref="A65:G65"/>
    <mergeCell ref="H65:I65"/>
    <mergeCell ref="A67:G67"/>
    <mergeCell ref="H67:I67"/>
    <mergeCell ref="A68:G68"/>
    <mergeCell ref="H68:I68"/>
    <mergeCell ref="A11:C11"/>
    <mergeCell ref="D11:I11"/>
    <mergeCell ref="A61:I61"/>
    <mergeCell ref="A62:I62"/>
    <mergeCell ref="A63:I63"/>
    <mergeCell ref="A50:C50"/>
    <mergeCell ref="D51:I51"/>
    <mergeCell ref="A52:C52"/>
    <mergeCell ref="D52:I52"/>
    <mergeCell ref="A53:C53"/>
    <mergeCell ref="D48:I48"/>
    <mergeCell ref="D50:I50"/>
    <mergeCell ref="A51:C51"/>
    <mergeCell ref="A58:C58"/>
    <mergeCell ref="D58:I58"/>
    <mergeCell ref="A59:C59"/>
    <mergeCell ref="D54:I54"/>
    <mergeCell ref="D53:I53"/>
    <mergeCell ref="A56:C56"/>
    <mergeCell ref="D56:I56"/>
    <mergeCell ref="A57:C57"/>
    <mergeCell ref="D57:I57"/>
    <mergeCell ref="A60:C60"/>
    <mergeCell ref="D60:I60"/>
    <mergeCell ref="H25:I26"/>
    <mergeCell ref="A26:D26"/>
    <mergeCell ref="H30:I30"/>
    <mergeCell ref="A32:D32"/>
    <mergeCell ref="H32:I32"/>
    <mergeCell ref="A31:I31"/>
    <mergeCell ref="A2:C2"/>
    <mergeCell ref="D2:I2"/>
    <mergeCell ref="A3:C3"/>
    <mergeCell ref="D3:I3"/>
    <mergeCell ref="A4:C4"/>
    <mergeCell ref="D4:I4"/>
    <mergeCell ref="A5:C5"/>
    <mergeCell ref="D5:I5"/>
    <mergeCell ref="A6:C6"/>
    <mergeCell ref="D6:I6"/>
    <mergeCell ref="A7:C7"/>
    <mergeCell ref="D7:I7"/>
    <mergeCell ref="A8:C8"/>
    <mergeCell ref="D8:I8"/>
    <mergeCell ref="A9:C9"/>
    <mergeCell ref="D9:I9"/>
    <mergeCell ref="A10:C10"/>
    <mergeCell ref="D10:I10"/>
  </mergeCells>
  <conditionalFormatting sqref="J97">
    <cfRule type="cellIs" dxfId="12" priority="1" operator="greaterThan">
      <formula>4100</formula>
    </cfRule>
  </conditionalFormatting>
  <conditionalFormatting sqref="J101 J103:J104">
    <cfRule type="cellIs" dxfId="11" priority="4" operator="greaterThan">
      <formula>4100</formula>
    </cfRule>
  </conditionalFormatting>
  <conditionalFormatting sqref="J107">
    <cfRule type="cellIs" dxfId="10" priority="3" operator="greaterThan">
      <formula>4100</formula>
    </cfRule>
  </conditionalFormatting>
  <conditionalFormatting sqref="J110">
    <cfRule type="cellIs" dxfId="9" priority="2" operator="greaterThan">
      <formula>4100</formula>
    </cfRule>
  </conditionalFormatting>
  <dataValidations count="3">
    <dataValidation type="textLength" errorStyle="information" showInputMessage="1" showErrorMessage="1" errorTitle="Überschreitung der Zeichen" error="Sie haben die Anzahl der möglichen Zeichen (4.100) überschritten. Bitte klicken Sie auf Ok um Ihre Eingabe zu korrigieren. Die nicht lesbaren Zeichen können nicht gewertet werden_x000a_" promptTitle="Anzahl der maximalen Zeichen" prompt="Die Anzahl der maximalen Zeichen in dieser Zelle ist auf 4.100 Zeichen inkl. Leerzeichen beschränkt. Bei Überschreitung erfolgt nach der Eingabe eine Meldung._x000a_" sqref="A110:I111 A101:I102 A104:I105 A107:I108" xr:uid="{814306DE-7D89-4721-BA8D-32B70A787E63}">
      <formula1>0</formula1>
      <formula2>4100</formula2>
    </dataValidation>
    <dataValidation errorStyle="information" allowBlank="1" showInputMessage="1" showErrorMessage="1" sqref="J101:J102 J97:J99" xr:uid="{26EA76A5-24EE-4911-ACA8-BA59AFF83927}"/>
    <dataValidation type="textLength" errorStyle="information" showInputMessage="1" showErrorMessage="1" errorTitle="Überschreitung der Zeichen" error="Sie haben die Anzahl der möglichen Zeichen (5.600) überschritten. Bitte klicken Sie auf Ok um Ihre Eingabe zu korrigieren. Die nicht lesbaren Zeichen können nicht gewertet werden" promptTitle="Anzahl der maximalen Zeichen" prompt="Die Anzahl der maximalen Zeichen in dieser Zelle ist auf 5.600 Zeichen inkl. Leerzeichen beschränkt. Bei Überschreitung erfolgt nach der Eingabe eine Meldung._x000a_" sqref="A97:I99" xr:uid="{3D287E08-5ECA-43EB-99EC-9FB676111D3B}">
      <formula1>0</formula1>
      <formula2>5600</formula2>
    </dataValidation>
  </dataValidations>
  <pageMargins left="0.70866141732283472" right="0.70866141732283472" top="0.78740157480314965" bottom="0.78740157480314965" header="0.31496062992125984" footer="0.31496062992125984"/>
  <pageSetup paperSize="9" scale="10" orientation="landscape" r:id="rId1"/>
  <headerFooter>
    <oddHeader xml:space="preserve">&amp;L&amp;"Arial,Standard"&amp;8&amp;F
&amp;C&amp;"Arial,Standard"&amp;8&amp;A&amp;R&amp;G </oddHeader>
    <oddFooter xml:space="preserve">&amp;C&amp;"Arial,Standard"&amp;8Seite &amp;P von &amp;N Seiten&amp;R&amp;"Arial,Standard"&amp;8copyright by: SV </oddFooter>
  </headerFooter>
  <rowBreaks count="3" manualBreakCount="3">
    <brk id="61" max="8" man="1"/>
    <brk id="84" max="8" man="1"/>
    <brk id="95" max="8" man="1"/>
  </rowBreaks>
  <legacyDrawingHF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1ED48-8301-43A7-A696-145F8A3D43F1}">
  <sheetPr codeName="Tabelle5">
    <tabColor theme="7" tint="0.59999389629810485"/>
    <pageSetUpPr fitToPage="1"/>
  </sheetPr>
  <dimension ref="A1:F242"/>
  <sheetViews>
    <sheetView workbookViewId="0">
      <selection activeCell="B2" sqref="B2"/>
    </sheetView>
  </sheetViews>
  <sheetFormatPr baseColWidth="10" defaultColWidth="11.29296875" defaultRowHeight="12.7"/>
  <cols>
    <col min="1" max="1" width="38.5859375" style="220" customWidth="1"/>
    <col min="2" max="2" width="68.9375" style="220" customWidth="1"/>
    <col min="3" max="6" width="58.5859375" style="220" customWidth="1"/>
    <col min="7" max="16384" width="11.29296875" style="220"/>
  </cols>
  <sheetData>
    <row r="1" spans="1:6" ht="5.35" customHeight="1" thickBot="1"/>
    <row r="2" spans="1:6" ht="24" customHeight="1">
      <c r="A2" s="430" t="s">
        <v>43</v>
      </c>
      <c r="B2" s="473"/>
    </row>
    <row r="3" spans="1:6" ht="24" customHeight="1">
      <c r="A3" s="429" t="s">
        <v>44</v>
      </c>
      <c r="B3" s="221"/>
    </row>
    <row r="4" spans="1:6" ht="24" customHeight="1">
      <c r="A4" s="429"/>
      <c r="B4" s="221"/>
    </row>
    <row r="5" spans="1:6" ht="24" customHeight="1">
      <c r="A5" s="429" t="s">
        <v>45</v>
      </c>
      <c r="B5" s="221"/>
      <c r="F5" s="222"/>
    </row>
    <row r="6" spans="1:6" ht="24" customHeight="1">
      <c r="A6" s="429"/>
      <c r="B6" s="221"/>
    </row>
    <row r="7" spans="1:6" ht="24" customHeight="1">
      <c r="A7" s="429" t="s">
        <v>49</v>
      </c>
      <c r="B7" s="474"/>
    </row>
    <row r="8" spans="1:6" ht="46.5" customHeight="1">
      <c r="A8" s="490" t="s">
        <v>415</v>
      </c>
      <c r="B8" s="221"/>
    </row>
    <row r="9" spans="1:6" ht="10.199999999999999" customHeight="1" thickBot="1">
      <c r="A9" s="223"/>
      <c r="B9" s="224"/>
    </row>
    <row r="10" spans="1:6" ht="102" customHeight="1">
      <c r="A10" s="892" t="s">
        <v>333</v>
      </c>
      <c r="B10" s="893"/>
    </row>
    <row r="11" spans="1:6" ht="73.95" customHeight="1">
      <c r="A11" s="894" t="s">
        <v>334</v>
      </c>
      <c r="B11" s="895"/>
    </row>
    <row r="12" spans="1:6" ht="18.7" customHeight="1">
      <c r="A12" s="868" t="s">
        <v>335</v>
      </c>
      <c r="B12" s="869"/>
    </row>
    <row r="13" spans="1:6" ht="76.2" customHeight="1" thickBot="1">
      <c r="A13" s="896"/>
      <c r="B13" s="897"/>
      <c r="C13" s="286"/>
    </row>
    <row r="14" spans="1:6" ht="10.199999999999999" customHeight="1" thickBot="1"/>
    <row r="15" spans="1:6" ht="40.5" customHeight="1">
      <c r="A15" s="874" t="s">
        <v>336</v>
      </c>
      <c r="B15" s="875"/>
    </row>
    <row r="16" spans="1:6" ht="19.350000000000001" customHeight="1">
      <c r="A16" s="868" t="s">
        <v>121</v>
      </c>
      <c r="B16" s="869"/>
    </row>
    <row r="17" spans="1:2" ht="59.25" customHeight="1">
      <c r="A17" s="225"/>
      <c r="B17" s="226"/>
    </row>
    <row r="18" spans="1:2" ht="27" customHeight="1">
      <c r="A18" s="898" t="s">
        <v>714</v>
      </c>
      <c r="B18" s="899"/>
    </row>
    <row r="19" spans="1:2" ht="66" customHeight="1" thickBot="1">
      <c r="A19" s="888" t="s">
        <v>42</v>
      </c>
      <c r="B19" s="900"/>
    </row>
    <row r="20" spans="1:2" ht="10.199999999999999" customHeight="1" thickBot="1"/>
    <row r="21" spans="1:2" ht="43.2" customHeight="1">
      <c r="A21" s="874" t="s">
        <v>284</v>
      </c>
      <c r="B21" s="875"/>
    </row>
    <row r="22" spans="1:2" ht="19" customHeight="1">
      <c r="A22" s="868" t="s">
        <v>121</v>
      </c>
      <c r="B22" s="869"/>
    </row>
    <row r="23" spans="1:2" ht="25.2" customHeight="1">
      <c r="A23" s="228"/>
      <c r="B23" s="229"/>
    </row>
    <row r="24" spans="1:2" s="230" customFormat="1" ht="43.2" customHeight="1">
      <c r="A24" s="870" t="s">
        <v>337</v>
      </c>
      <c r="B24" s="861"/>
    </row>
    <row r="25" spans="1:2" s="230" customFormat="1" ht="66.45" customHeight="1">
      <c r="A25" s="870" t="s">
        <v>338</v>
      </c>
      <c r="B25" s="871"/>
    </row>
    <row r="26" spans="1:2" s="230" customFormat="1" ht="62" customHeight="1">
      <c r="A26" s="870" t="s">
        <v>339</v>
      </c>
      <c r="B26" s="871"/>
    </row>
    <row r="27" spans="1:2" s="230" customFormat="1" ht="36" customHeight="1">
      <c r="A27" s="870" t="s">
        <v>340</v>
      </c>
      <c r="B27" s="871"/>
    </row>
    <row r="28" spans="1:2" ht="17" customHeight="1">
      <c r="A28" s="868" t="s">
        <v>121</v>
      </c>
      <c r="B28" s="869"/>
    </row>
    <row r="29" spans="1:2" ht="21" customHeight="1">
      <c r="A29" s="228"/>
      <c r="B29" s="226"/>
    </row>
    <row r="30" spans="1:2" ht="49.5" customHeight="1">
      <c r="A30" s="870" t="s">
        <v>341</v>
      </c>
      <c r="B30" s="871"/>
    </row>
    <row r="31" spans="1:2" ht="37.5" customHeight="1">
      <c r="A31" s="870" t="s">
        <v>342</v>
      </c>
      <c r="B31" s="871"/>
    </row>
    <row r="32" spans="1:2" ht="36" customHeight="1">
      <c r="A32" s="870" t="s">
        <v>343</v>
      </c>
      <c r="B32" s="871"/>
    </row>
    <row r="33" spans="1:2" ht="42" customHeight="1">
      <c r="A33" s="870" t="s">
        <v>344</v>
      </c>
      <c r="B33" s="871"/>
    </row>
    <row r="34" spans="1:2" ht="60" customHeight="1">
      <c r="A34" s="870" t="s">
        <v>345</v>
      </c>
      <c r="B34" s="871"/>
    </row>
    <row r="35" spans="1:2" ht="52.2" customHeight="1">
      <c r="A35" s="870" t="s">
        <v>346</v>
      </c>
      <c r="B35" s="871"/>
    </row>
    <row r="36" spans="1:2" ht="42" customHeight="1" thickBot="1">
      <c r="A36" s="888" t="s">
        <v>347</v>
      </c>
      <c r="B36" s="889"/>
    </row>
    <row r="37" spans="1:2" ht="10.199999999999999" customHeight="1" thickBot="1"/>
    <row r="38" spans="1:2" s="425" customFormat="1" ht="27" customHeight="1">
      <c r="A38" s="890" t="s">
        <v>404</v>
      </c>
      <c r="B38" s="891"/>
    </row>
    <row r="39" spans="1:2" s="425" customFormat="1" ht="62.25" customHeight="1">
      <c r="A39" s="880" t="s">
        <v>405</v>
      </c>
      <c r="B39" s="881"/>
    </row>
    <row r="40" spans="1:2" s="425" customFormat="1" ht="56.25" customHeight="1">
      <c r="A40" s="880" t="s">
        <v>409</v>
      </c>
      <c r="B40" s="881"/>
    </row>
    <row r="41" spans="1:2" s="425" customFormat="1" ht="39" customHeight="1">
      <c r="A41" s="882" t="s">
        <v>771</v>
      </c>
      <c r="B41" s="883"/>
    </row>
    <row r="42" spans="1:2" s="426" customFormat="1" ht="52.2" customHeight="1">
      <c r="A42" s="880" t="s">
        <v>406</v>
      </c>
      <c r="B42" s="881"/>
    </row>
    <row r="43" spans="1:2" s="425" customFormat="1" ht="16.7" customHeight="1">
      <c r="A43" s="884" t="s">
        <v>121</v>
      </c>
      <c r="B43" s="885"/>
    </row>
    <row r="44" spans="1:2" s="425" customFormat="1" ht="21" customHeight="1">
      <c r="A44" s="427"/>
      <c r="B44" s="428"/>
    </row>
    <row r="45" spans="1:2" s="425" customFormat="1" ht="52.2" customHeight="1">
      <c r="A45" s="880" t="s">
        <v>408</v>
      </c>
      <c r="B45" s="881"/>
    </row>
    <row r="46" spans="1:2" s="425" customFormat="1" ht="19.350000000000001" customHeight="1">
      <c r="A46" s="884" t="s">
        <v>121</v>
      </c>
      <c r="B46" s="885"/>
    </row>
    <row r="47" spans="1:2" s="425" customFormat="1" ht="21" customHeight="1">
      <c r="A47" s="427"/>
      <c r="B47" s="428"/>
    </row>
    <row r="48" spans="1:2" s="425" customFormat="1" ht="54" customHeight="1" thickBot="1">
      <c r="A48" s="886" t="s">
        <v>407</v>
      </c>
      <c r="B48" s="887"/>
    </row>
    <row r="49" spans="1:2" ht="10.199999999999999" customHeight="1" thickBot="1"/>
    <row r="50" spans="1:2" ht="39" customHeight="1">
      <c r="A50" s="874" t="s">
        <v>285</v>
      </c>
      <c r="B50" s="875"/>
    </row>
    <row r="51" spans="1:2" ht="48.45" customHeight="1" thickBot="1">
      <c r="A51" s="870" t="s">
        <v>286</v>
      </c>
      <c r="B51" s="871"/>
    </row>
    <row r="52" spans="1:2" ht="27" customHeight="1">
      <c r="A52" s="878" t="s">
        <v>121</v>
      </c>
      <c r="B52" s="879"/>
    </row>
    <row r="53" spans="1:2" ht="44.25" customHeight="1">
      <c r="A53" s="228"/>
      <c r="B53" s="226"/>
    </row>
    <row r="54" spans="1:2" ht="22.2" customHeight="1">
      <c r="A54" s="870" t="s">
        <v>287</v>
      </c>
      <c r="B54" s="871"/>
    </row>
    <row r="55" spans="1:2" ht="41.25" customHeight="1" thickBot="1">
      <c r="A55" s="872"/>
      <c r="B55" s="873"/>
    </row>
    <row r="56" spans="1:2" ht="22.45" customHeight="1">
      <c r="A56" s="878" t="s">
        <v>121</v>
      </c>
      <c r="B56" s="879"/>
    </row>
    <row r="57" spans="1:2" ht="44.25" customHeight="1">
      <c r="A57" s="228"/>
      <c r="B57" s="226"/>
    </row>
    <row r="58" spans="1:2" ht="24" customHeight="1">
      <c r="A58" s="870" t="s">
        <v>288</v>
      </c>
      <c r="B58" s="871"/>
    </row>
    <row r="59" spans="1:2" ht="51" customHeight="1" thickBot="1">
      <c r="A59" s="872"/>
      <c r="B59" s="873"/>
    </row>
    <row r="60" spans="1:2" ht="10.199999999999999" customHeight="1" thickBot="1"/>
    <row r="61" spans="1:2" ht="48" customHeight="1">
      <c r="A61" s="874" t="s">
        <v>348</v>
      </c>
      <c r="B61" s="875"/>
    </row>
    <row r="62" spans="1:2" ht="50.7" customHeight="1">
      <c r="A62" s="866" t="s">
        <v>289</v>
      </c>
      <c r="B62" s="867"/>
    </row>
    <row r="63" spans="1:2" ht="16.7" customHeight="1">
      <c r="A63" s="868" t="s">
        <v>121</v>
      </c>
      <c r="B63" s="869"/>
    </row>
    <row r="64" spans="1:2" ht="44.25" customHeight="1">
      <c r="A64" s="228"/>
      <c r="B64" s="226"/>
    </row>
    <row r="65" spans="1:2" ht="32.700000000000003" customHeight="1">
      <c r="A65" s="870" t="s">
        <v>290</v>
      </c>
      <c r="B65" s="871"/>
    </row>
    <row r="66" spans="1:2" ht="41.25" customHeight="1" thickBot="1">
      <c r="A66" s="872"/>
      <c r="B66" s="873"/>
    </row>
    <row r="67" spans="1:2" ht="10.199999999999999" customHeight="1" thickBot="1"/>
    <row r="68" spans="1:2" ht="48" customHeight="1">
      <c r="A68" s="874" t="s">
        <v>122</v>
      </c>
      <c r="B68" s="875"/>
    </row>
    <row r="69" spans="1:2" ht="76.2" customHeight="1">
      <c r="A69" s="866" t="s">
        <v>418</v>
      </c>
      <c r="B69" s="867"/>
    </row>
    <row r="70" spans="1:2" ht="20.350000000000001" customHeight="1">
      <c r="A70" s="868" t="s">
        <v>121</v>
      </c>
      <c r="B70" s="869"/>
    </row>
    <row r="71" spans="1:2" ht="71.25" customHeight="1" thickBot="1">
      <c r="A71" s="231"/>
      <c r="B71" s="227"/>
    </row>
    <row r="72" spans="1:2" ht="1.2" customHeight="1" thickBot="1"/>
    <row r="73" spans="1:2" ht="29.25" customHeight="1">
      <c r="A73" s="874" t="s">
        <v>291</v>
      </c>
      <c r="B73" s="875"/>
    </row>
    <row r="74" spans="1:2" ht="47.7" customHeight="1">
      <c r="A74" s="866" t="s">
        <v>292</v>
      </c>
      <c r="B74" s="867"/>
    </row>
    <row r="75" spans="1:2" ht="21.35" customHeight="1">
      <c r="A75" s="868" t="s">
        <v>121</v>
      </c>
      <c r="B75" s="869"/>
    </row>
    <row r="76" spans="1:2" ht="44.25" customHeight="1">
      <c r="A76" s="228"/>
      <c r="B76" s="226"/>
    </row>
    <row r="77" spans="1:2" ht="27" customHeight="1">
      <c r="A77" s="870" t="s">
        <v>293</v>
      </c>
      <c r="B77" s="871"/>
    </row>
    <row r="78" spans="1:2" ht="48" customHeight="1" thickBot="1">
      <c r="A78" s="872"/>
      <c r="B78" s="873"/>
    </row>
    <row r="79" spans="1:2" ht="10.199999999999999" customHeight="1" thickBot="1"/>
    <row r="80" spans="1:2" ht="31.2" customHeight="1">
      <c r="A80" s="874" t="s">
        <v>294</v>
      </c>
      <c r="B80" s="875"/>
    </row>
    <row r="81" spans="1:2" ht="40.200000000000003" customHeight="1">
      <c r="A81" s="866" t="s">
        <v>295</v>
      </c>
      <c r="B81" s="867"/>
    </row>
    <row r="82" spans="1:2" ht="19.7" customHeight="1">
      <c r="A82" s="868" t="s">
        <v>121</v>
      </c>
      <c r="B82" s="869"/>
    </row>
    <row r="83" spans="1:2" ht="44.25" customHeight="1">
      <c r="A83" s="228"/>
      <c r="B83" s="226"/>
    </row>
    <row r="84" spans="1:2" ht="21" customHeight="1">
      <c r="A84" s="870" t="s">
        <v>296</v>
      </c>
      <c r="B84" s="871"/>
    </row>
    <row r="85" spans="1:2" ht="59.25" customHeight="1" thickBot="1">
      <c r="A85" s="872"/>
      <c r="B85" s="873"/>
    </row>
    <row r="86" spans="1:2" ht="13" customHeight="1" thickBot="1">
      <c r="A86" s="567"/>
      <c r="B86" s="568"/>
    </row>
    <row r="87" spans="1:2" ht="50.7" customHeight="1">
      <c r="A87" s="876" t="s">
        <v>776</v>
      </c>
      <c r="B87" s="877"/>
    </row>
    <row r="88" spans="1:2" ht="73.2" customHeight="1">
      <c r="A88" s="864" t="s">
        <v>193</v>
      </c>
      <c r="B88" s="865"/>
    </row>
    <row r="89" spans="1:2" ht="18.75" customHeight="1">
      <c r="A89" s="859" t="s">
        <v>297</v>
      </c>
      <c r="B89" s="860"/>
    </row>
    <row r="90" spans="1:2" ht="37.5" customHeight="1">
      <c r="A90" s="859" t="s">
        <v>298</v>
      </c>
      <c r="B90" s="861"/>
    </row>
    <row r="91" spans="1:2" ht="38.25" customHeight="1">
      <c r="A91" s="859" t="s">
        <v>299</v>
      </c>
      <c r="B91" s="860"/>
    </row>
    <row r="92" spans="1:2" ht="58.95" customHeight="1">
      <c r="A92" s="859" t="s">
        <v>194</v>
      </c>
      <c r="B92" s="860"/>
    </row>
    <row r="93" spans="1:2" ht="44.25" customHeight="1" thickBot="1">
      <c r="A93" s="862" t="s">
        <v>300</v>
      </c>
      <c r="B93" s="863"/>
    </row>
    <row r="94" spans="1:2" ht="9" customHeight="1"/>
    <row r="95" spans="1:2" s="230" customFormat="1" ht="17.25" customHeight="1">
      <c r="A95" s="857" t="s">
        <v>123</v>
      </c>
      <c r="B95" s="857"/>
    </row>
    <row r="96" spans="1:2" ht="13.7">
      <c r="A96" s="857" t="s">
        <v>166</v>
      </c>
      <c r="B96" s="857"/>
    </row>
    <row r="97" spans="1:2" ht="16.2" customHeight="1">
      <c r="A97" s="858"/>
      <c r="B97" s="858"/>
    </row>
    <row r="98" spans="1:2" ht="23.25" customHeight="1"/>
    <row r="99" spans="1:2" ht="23.25" customHeight="1"/>
    <row r="100" spans="1:2" ht="23.25" customHeight="1"/>
    <row r="101" spans="1:2" ht="23.25" customHeight="1"/>
    <row r="102" spans="1:2" ht="6.75" customHeight="1"/>
    <row r="103" spans="1:2" ht="39.75" customHeight="1"/>
    <row r="104" spans="1:2" ht="23.25" customHeight="1"/>
    <row r="105" spans="1:2" ht="23.25" customHeight="1"/>
    <row r="106" spans="1:2" ht="23.25" customHeight="1"/>
    <row r="107" spans="1:2" ht="23.25" customHeight="1"/>
    <row r="108" spans="1:2" ht="23.25" customHeight="1"/>
    <row r="109" spans="1:2" ht="23.25" customHeight="1"/>
    <row r="110" spans="1:2" ht="23.25" customHeight="1"/>
    <row r="111" spans="1:2" ht="23.25" customHeight="1"/>
    <row r="112" spans="1:2" ht="23.25" customHeight="1"/>
    <row r="113" ht="23.25" customHeight="1"/>
    <row r="114" ht="23.25" customHeight="1"/>
    <row r="115" ht="23.25" customHeight="1"/>
    <row r="116" ht="23.25" customHeight="1"/>
    <row r="117" ht="23.25" customHeight="1"/>
    <row r="118" ht="23.25" customHeight="1"/>
    <row r="119" ht="23.25" customHeight="1"/>
    <row r="120" ht="23.25" customHeight="1"/>
    <row r="121" ht="23.25" customHeight="1"/>
    <row r="122" ht="23.25" customHeight="1"/>
    <row r="123" ht="23.25" customHeight="1"/>
    <row r="124" ht="64.5" customHeight="1"/>
    <row r="125" ht="23.25" customHeight="1"/>
    <row r="126" ht="23.25" customHeight="1"/>
    <row r="127" ht="23.25" customHeight="1"/>
    <row r="128" ht="23.25" customHeight="1"/>
    <row r="129" ht="23.25" customHeight="1"/>
    <row r="130" ht="23.25" customHeight="1"/>
    <row r="131" ht="23.25" customHeight="1"/>
    <row r="132" ht="23.25" customHeight="1"/>
    <row r="133" ht="23.25" customHeight="1"/>
    <row r="134" ht="23.25" customHeight="1"/>
    <row r="135" ht="23.25" customHeight="1"/>
    <row r="136" ht="23.25" customHeight="1"/>
    <row r="137" ht="23.25" customHeight="1"/>
    <row r="138" ht="23.25" customHeight="1"/>
    <row r="139" ht="23.25" customHeight="1"/>
    <row r="140" ht="23.25" customHeight="1"/>
    <row r="141" ht="23.25" customHeight="1"/>
    <row r="142" ht="23.25" customHeight="1"/>
    <row r="143" ht="23.25" customHeight="1"/>
    <row r="144" ht="23.25" customHeight="1"/>
    <row r="145" ht="23.25" customHeight="1"/>
    <row r="146" ht="23.25" customHeight="1"/>
    <row r="147" ht="23.25" customHeight="1"/>
    <row r="148" ht="23.25" customHeight="1"/>
    <row r="149" ht="23.25" customHeight="1"/>
    <row r="150" ht="23.25" customHeight="1"/>
    <row r="151" ht="23.25" customHeight="1"/>
    <row r="152" ht="23.25" customHeight="1"/>
    <row r="153" ht="23.25" customHeight="1"/>
    <row r="154" ht="23.25" customHeight="1"/>
    <row r="155" ht="60.75" customHeight="1"/>
    <row r="156" ht="23.25" customHeight="1"/>
    <row r="157" ht="23.25" customHeight="1"/>
    <row r="158" ht="23.25" customHeight="1"/>
    <row r="159" ht="23.25" customHeight="1"/>
    <row r="160" ht="23.25" customHeight="1"/>
    <row r="161" ht="23.25" customHeight="1"/>
    <row r="162" ht="23.25" customHeight="1"/>
    <row r="163" ht="23.25" customHeight="1"/>
    <row r="164" ht="23.25" customHeight="1"/>
    <row r="165" ht="23.25" customHeight="1"/>
    <row r="166" ht="23.25" customHeight="1"/>
    <row r="167" ht="23.25" customHeight="1"/>
    <row r="168" ht="23.25" customHeight="1"/>
    <row r="169" ht="23.25" customHeight="1"/>
    <row r="170" ht="23.25" customHeight="1"/>
    <row r="171" ht="23.25" customHeight="1"/>
    <row r="172" ht="23.25" customHeight="1"/>
    <row r="173" ht="40.5" customHeight="1"/>
    <row r="174" ht="23.25" customHeight="1"/>
    <row r="175" ht="23.25" customHeight="1"/>
    <row r="176" ht="23.25" customHeight="1"/>
    <row r="177" ht="23.25" customHeight="1"/>
    <row r="178" ht="23.25" customHeight="1"/>
    <row r="179" ht="23.25" customHeight="1"/>
    <row r="180" ht="23.25" customHeight="1"/>
    <row r="181" ht="23.25" customHeight="1"/>
    <row r="182" ht="23.25" customHeight="1"/>
    <row r="183" ht="23.25" customHeight="1"/>
    <row r="184" ht="23.25" customHeight="1"/>
    <row r="185" ht="23.25" customHeight="1"/>
    <row r="186" ht="27" customHeight="1"/>
    <row r="187" ht="6" customHeight="1"/>
    <row r="188" ht="20.25" customHeight="1"/>
    <row r="189" ht="20.25" customHeight="1"/>
    <row r="190" ht="20.25" customHeight="1"/>
    <row r="191" ht="20.25" customHeight="1"/>
    <row r="192" ht="20.25" customHeight="1"/>
    <row r="193" ht="20.25" customHeight="1"/>
    <row r="194" ht="20.25" customHeight="1"/>
    <row r="195" ht="24.75" customHeight="1"/>
    <row r="196" ht="24" customHeight="1"/>
    <row r="197" ht="30" customHeight="1"/>
    <row r="198" ht="12.75" customHeight="1"/>
    <row r="199" ht="20.25" customHeight="1"/>
    <row r="200" ht="20.25" customHeight="1"/>
    <row r="201" ht="20.25" customHeight="1"/>
    <row r="202" ht="20.25" customHeight="1"/>
    <row r="203" ht="20.25" customHeight="1"/>
    <row r="204" ht="20.25" customHeight="1"/>
    <row r="205" ht="20.25" customHeight="1"/>
    <row r="206" ht="24" customHeight="1"/>
    <row r="207" ht="24" customHeight="1"/>
    <row r="208" ht="24" customHeight="1"/>
    <row r="209" ht="12.75" customHeight="1"/>
    <row r="210" ht="20.25" customHeight="1"/>
    <row r="211" ht="20.25" customHeight="1"/>
    <row r="212" ht="20.25" customHeight="1"/>
    <row r="213" ht="20.25" customHeight="1"/>
    <row r="214" ht="20.25" customHeight="1"/>
    <row r="215" ht="20.25" customHeight="1"/>
    <row r="216" ht="20.25" customHeight="1"/>
    <row r="217" ht="27.75" customHeight="1"/>
    <row r="218" ht="27.75" customHeight="1"/>
    <row r="219" ht="27.75" customHeight="1"/>
    <row r="220" ht="11.25" customHeight="1"/>
    <row r="221" ht="20.25" customHeight="1"/>
    <row r="222" ht="20.25" customHeight="1"/>
    <row r="223" ht="20.25" customHeight="1"/>
    <row r="224" ht="20.25" customHeight="1"/>
    <row r="225" ht="20.25" customHeight="1"/>
    <row r="226" ht="20.25" customHeight="1"/>
    <row r="227" ht="20.25" customHeight="1"/>
    <row r="228" ht="26.25" customHeight="1"/>
    <row r="229" ht="26.25" customHeight="1"/>
    <row r="230" ht="26.25" customHeight="1"/>
    <row r="231" ht="12.75" customHeight="1"/>
    <row r="232" ht="20.25" customHeight="1"/>
    <row r="233" ht="20.25" customHeight="1"/>
    <row r="234" ht="20.25" customHeight="1"/>
    <row r="235" ht="20.25" customHeight="1"/>
    <row r="236" ht="20.25" customHeight="1"/>
    <row r="237" ht="20.25" customHeight="1"/>
    <row r="238" ht="27" customHeight="1"/>
    <row r="239" ht="27" customHeight="1"/>
    <row r="240" ht="27" customHeight="1"/>
    <row r="241" ht="27" customHeight="1"/>
    <row r="242" ht="12.75" customHeight="1"/>
  </sheetData>
  <sheetProtection algorithmName="SHA-512" hashValue="wzeufpr4cDMqzkEjtVy+Nsf21Rxz1GmaIHp5VC+jMcol1JiuWp5+9JERwtx65tX66StoB/FQZ2tArmV7d5E9ZA==" saltValue="IkHginf6PJI/gOED7ZP2XQ==" spinCount="100000" sheet="1" objects="1" scenarios="1"/>
  <mergeCells count="67">
    <mergeCell ref="A25:B25"/>
    <mergeCell ref="A10:B10"/>
    <mergeCell ref="A11:B11"/>
    <mergeCell ref="A12:B12"/>
    <mergeCell ref="A13:B13"/>
    <mergeCell ref="A15:B15"/>
    <mergeCell ref="A16:B16"/>
    <mergeCell ref="A18:B18"/>
    <mergeCell ref="A19:B19"/>
    <mergeCell ref="A21:B21"/>
    <mergeCell ref="A22:B22"/>
    <mergeCell ref="A24:B24"/>
    <mergeCell ref="A39:B39"/>
    <mergeCell ref="A26:B26"/>
    <mergeCell ref="A27:B27"/>
    <mergeCell ref="A28:B28"/>
    <mergeCell ref="A30:B30"/>
    <mergeCell ref="A31:B31"/>
    <mergeCell ref="A32:B32"/>
    <mergeCell ref="A33:B33"/>
    <mergeCell ref="A34:B34"/>
    <mergeCell ref="A35:B35"/>
    <mergeCell ref="A36:B36"/>
    <mergeCell ref="A38:B38"/>
    <mergeCell ref="A55:B55"/>
    <mergeCell ref="A40:B40"/>
    <mergeCell ref="A41:B41"/>
    <mergeCell ref="A42:B42"/>
    <mergeCell ref="A43:B43"/>
    <mergeCell ref="A45:B45"/>
    <mergeCell ref="A46:B46"/>
    <mergeCell ref="A48:B48"/>
    <mergeCell ref="A50:B50"/>
    <mergeCell ref="A51:B51"/>
    <mergeCell ref="A52:B52"/>
    <mergeCell ref="A54:B54"/>
    <mergeCell ref="A73:B73"/>
    <mergeCell ref="A56:B56"/>
    <mergeCell ref="A58:B58"/>
    <mergeCell ref="A59:B59"/>
    <mergeCell ref="A61:B61"/>
    <mergeCell ref="A62:B62"/>
    <mergeCell ref="A63:B63"/>
    <mergeCell ref="A65:B65"/>
    <mergeCell ref="A66:B66"/>
    <mergeCell ref="A68:B68"/>
    <mergeCell ref="A69:B69"/>
    <mergeCell ref="A70:B70"/>
    <mergeCell ref="A88:B88"/>
    <mergeCell ref="A74:B74"/>
    <mergeCell ref="A75:B75"/>
    <mergeCell ref="A77:B77"/>
    <mergeCell ref="A78:B78"/>
    <mergeCell ref="A80:B80"/>
    <mergeCell ref="A81:B81"/>
    <mergeCell ref="A82:B82"/>
    <mergeCell ref="A84:B84"/>
    <mergeCell ref="A85:B85"/>
    <mergeCell ref="A87:B87"/>
    <mergeCell ref="A96:B96"/>
    <mergeCell ref="A97:B97"/>
    <mergeCell ref="A89:B89"/>
    <mergeCell ref="A90:B90"/>
    <mergeCell ref="A91:B91"/>
    <mergeCell ref="A92:B92"/>
    <mergeCell ref="A93:B93"/>
    <mergeCell ref="A95:B95"/>
  </mergeCells>
  <pageMargins left="0.25" right="0.25" top="0.75" bottom="0.75" header="0.3" footer="0.3"/>
  <pageSetup paperSize="9" scale="14" orientation="landscape" r:id="rId1"/>
  <headerFooter>
    <oddHeader xml:space="preserve">&amp;L&amp;"Arial,Standard"&amp;8&amp;F
&amp;C&amp;"Arial,Standard"&amp;8&amp;A&amp;R&amp;G </oddHeader>
    <oddFooter xml:space="preserve">&amp;C&amp;"Arial,Standard"&amp;8Seite &amp;P von &amp;N Seiten&amp;R&amp;"Arial,Standard"&amp;8copyright by: SV </oddFooter>
  </headerFooter>
  <rowBreaks count="4" manualBreakCount="4">
    <brk id="20" max="16383" man="1"/>
    <brk id="37" max="16383" man="1"/>
    <brk id="59" max="16383" man="1"/>
    <brk id="79" max="16383"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15713" r:id="rId5" name="Check Box 1">
              <controlPr defaultSize="0" autoFill="0" autoLine="0" autoPict="0">
                <anchor moveWithCells="1">
                  <from>
                    <xdr:col>0</xdr:col>
                    <xdr:colOff>304800</xdr:colOff>
                    <xdr:row>11</xdr:row>
                    <xdr:rowOff>114300</xdr:rowOff>
                  </from>
                  <to>
                    <xdr:col>1</xdr:col>
                    <xdr:colOff>4038600</xdr:colOff>
                    <xdr:row>12</xdr:row>
                    <xdr:rowOff>905933</xdr:rowOff>
                  </to>
                </anchor>
              </controlPr>
            </control>
          </mc:Choice>
        </mc:AlternateContent>
        <mc:AlternateContent xmlns:mc="http://schemas.openxmlformats.org/markup-compatibility/2006">
          <mc:Choice Requires="x14">
            <control shapeId="115714" r:id="rId6" name="Check Box 2">
              <controlPr defaultSize="0" autoFill="0" autoLine="0" autoPict="0">
                <anchor moveWithCells="1">
                  <from>
                    <xdr:col>0</xdr:col>
                    <xdr:colOff>304800</xdr:colOff>
                    <xdr:row>15</xdr:row>
                    <xdr:rowOff>135467</xdr:rowOff>
                  </from>
                  <to>
                    <xdr:col>1</xdr:col>
                    <xdr:colOff>4135967</xdr:colOff>
                    <xdr:row>16</xdr:row>
                    <xdr:rowOff>681567</xdr:rowOff>
                  </to>
                </anchor>
              </controlPr>
            </control>
          </mc:Choice>
        </mc:AlternateContent>
        <mc:AlternateContent xmlns:mc="http://schemas.openxmlformats.org/markup-compatibility/2006">
          <mc:Choice Requires="x14">
            <control shapeId="115715" r:id="rId7" name="Check Box 3">
              <controlPr defaultSize="0" autoFill="0" autoLine="0" autoPict="0">
                <anchor moveWithCells="1">
                  <from>
                    <xdr:col>0</xdr:col>
                    <xdr:colOff>325967</xdr:colOff>
                    <xdr:row>22</xdr:row>
                    <xdr:rowOff>59267</xdr:rowOff>
                  </from>
                  <to>
                    <xdr:col>1</xdr:col>
                    <xdr:colOff>3924300</xdr:colOff>
                    <xdr:row>23</xdr:row>
                    <xdr:rowOff>0</xdr:rowOff>
                  </to>
                </anchor>
              </controlPr>
            </control>
          </mc:Choice>
        </mc:AlternateContent>
        <mc:AlternateContent xmlns:mc="http://schemas.openxmlformats.org/markup-compatibility/2006">
          <mc:Choice Requires="x14">
            <control shapeId="115716" r:id="rId8" name="Check Box 4">
              <controlPr defaultSize="0" autoFill="0" autoLine="0" autoPict="0">
                <anchor moveWithCells="1">
                  <from>
                    <xdr:col>0</xdr:col>
                    <xdr:colOff>304800</xdr:colOff>
                    <xdr:row>28</xdr:row>
                    <xdr:rowOff>76200</xdr:rowOff>
                  </from>
                  <to>
                    <xdr:col>1</xdr:col>
                    <xdr:colOff>3907367</xdr:colOff>
                    <xdr:row>29</xdr:row>
                    <xdr:rowOff>38100</xdr:rowOff>
                  </to>
                </anchor>
              </controlPr>
            </control>
          </mc:Choice>
        </mc:AlternateContent>
        <mc:AlternateContent xmlns:mc="http://schemas.openxmlformats.org/markup-compatibility/2006">
          <mc:Choice Requires="x14">
            <control shapeId="115717" r:id="rId9" name="Check Box 5">
              <controlPr defaultSize="0" autoFill="0" autoLine="0" autoPict="0">
                <anchor moveWithCells="1">
                  <from>
                    <xdr:col>0</xdr:col>
                    <xdr:colOff>325967</xdr:colOff>
                    <xdr:row>43</xdr:row>
                    <xdr:rowOff>0</xdr:rowOff>
                  </from>
                  <to>
                    <xdr:col>1</xdr:col>
                    <xdr:colOff>3924300</xdr:colOff>
                    <xdr:row>44</xdr:row>
                    <xdr:rowOff>0</xdr:rowOff>
                  </to>
                </anchor>
              </controlPr>
            </control>
          </mc:Choice>
        </mc:AlternateContent>
        <mc:AlternateContent xmlns:mc="http://schemas.openxmlformats.org/markup-compatibility/2006">
          <mc:Choice Requires="x14">
            <control shapeId="115718" r:id="rId10" name="Check Box 6">
              <controlPr defaultSize="0" autoFill="0" autoLine="0" autoPict="0">
                <anchor moveWithCells="1">
                  <from>
                    <xdr:col>0</xdr:col>
                    <xdr:colOff>304800</xdr:colOff>
                    <xdr:row>46</xdr:row>
                    <xdr:rowOff>38100</xdr:rowOff>
                  </from>
                  <to>
                    <xdr:col>1</xdr:col>
                    <xdr:colOff>3907367</xdr:colOff>
                    <xdr:row>47</xdr:row>
                    <xdr:rowOff>0</xdr:rowOff>
                  </to>
                </anchor>
              </controlPr>
            </control>
          </mc:Choice>
        </mc:AlternateContent>
        <mc:AlternateContent xmlns:mc="http://schemas.openxmlformats.org/markup-compatibility/2006">
          <mc:Choice Requires="x14">
            <control shapeId="115719" r:id="rId11" name="Check Box 7">
              <controlPr defaultSize="0" autoFill="0" autoLine="0" autoPict="0">
                <anchor moveWithCells="1">
                  <from>
                    <xdr:col>0</xdr:col>
                    <xdr:colOff>287867</xdr:colOff>
                    <xdr:row>52</xdr:row>
                    <xdr:rowOff>38100</xdr:rowOff>
                  </from>
                  <to>
                    <xdr:col>1</xdr:col>
                    <xdr:colOff>3886200</xdr:colOff>
                    <xdr:row>53</xdr:row>
                    <xdr:rowOff>21167</xdr:rowOff>
                  </to>
                </anchor>
              </controlPr>
            </control>
          </mc:Choice>
        </mc:AlternateContent>
        <mc:AlternateContent xmlns:mc="http://schemas.openxmlformats.org/markup-compatibility/2006">
          <mc:Choice Requires="x14">
            <control shapeId="115720" r:id="rId12" name="Check Box 8">
              <controlPr defaultSize="0" autoFill="0" autoLine="0" autoPict="0">
                <anchor moveWithCells="1">
                  <from>
                    <xdr:col>0</xdr:col>
                    <xdr:colOff>304800</xdr:colOff>
                    <xdr:row>56</xdr:row>
                    <xdr:rowOff>21167</xdr:rowOff>
                  </from>
                  <to>
                    <xdr:col>1</xdr:col>
                    <xdr:colOff>3907367</xdr:colOff>
                    <xdr:row>57</xdr:row>
                    <xdr:rowOff>0</xdr:rowOff>
                  </to>
                </anchor>
              </controlPr>
            </control>
          </mc:Choice>
        </mc:AlternateContent>
        <mc:AlternateContent xmlns:mc="http://schemas.openxmlformats.org/markup-compatibility/2006">
          <mc:Choice Requires="x14">
            <control shapeId="115721" r:id="rId13" name="Check Box 9">
              <controlPr defaultSize="0" autoFill="0" autoLine="0" autoPict="0">
                <anchor moveWithCells="1">
                  <from>
                    <xdr:col>0</xdr:col>
                    <xdr:colOff>304800</xdr:colOff>
                    <xdr:row>63</xdr:row>
                    <xdr:rowOff>38100</xdr:rowOff>
                  </from>
                  <to>
                    <xdr:col>1</xdr:col>
                    <xdr:colOff>3886200</xdr:colOff>
                    <xdr:row>64</xdr:row>
                    <xdr:rowOff>21167</xdr:rowOff>
                  </to>
                </anchor>
              </controlPr>
            </control>
          </mc:Choice>
        </mc:AlternateContent>
        <mc:AlternateContent xmlns:mc="http://schemas.openxmlformats.org/markup-compatibility/2006">
          <mc:Choice Requires="x14">
            <control shapeId="115722" r:id="rId14" name="Check Box 10">
              <controlPr defaultSize="0" autoFill="0" autoLine="0" autoPict="0">
                <anchor moveWithCells="1">
                  <from>
                    <xdr:col>0</xdr:col>
                    <xdr:colOff>304800</xdr:colOff>
                    <xdr:row>69</xdr:row>
                    <xdr:rowOff>173567</xdr:rowOff>
                  </from>
                  <to>
                    <xdr:col>1</xdr:col>
                    <xdr:colOff>4343400</xdr:colOff>
                    <xdr:row>70</xdr:row>
                    <xdr:rowOff>872067</xdr:rowOff>
                  </to>
                </anchor>
              </controlPr>
            </control>
          </mc:Choice>
        </mc:AlternateContent>
        <mc:AlternateContent xmlns:mc="http://schemas.openxmlformats.org/markup-compatibility/2006">
          <mc:Choice Requires="x14">
            <control shapeId="115723" r:id="rId15" name="Check Box 11">
              <controlPr defaultSize="0" autoFill="0" autoLine="0" autoPict="0">
                <anchor moveWithCells="1">
                  <from>
                    <xdr:col>0</xdr:col>
                    <xdr:colOff>287867</xdr:colOff>
                    <xdr:row>74</xdr:row>
                    <xdr:rowOff>211667</xdr:rowOff>
                  </from>
                  <to>
                    <xdr:col>1</xdr:col>
                    <xdr:colOff>4326467</xdr:colOff>
                    <xdr:row>75</xdr:row>
                    <xdr:rowOff>524933</xdr:rowOff>
                  </to>
                </anchor>
              </controlPr>
            </control>
          </mc:Choice>
        </mc:AlternateContent>
        <mc:AlternateContent xmlns:mc="http://schemas.openxmlformats.org/markup-compatibility/2006">
          <mc:Choice Requires="x14">
            <control shapeId="115724" r:id="rId16" name="Check Box 12">
              <controlPr defaultSize="0" autoFill="0" autoLine="0" autoPict="0">
                <anchor moveWithCells="1">
                  <from>
                    <xdr:col>0</xdr:col>
                    <xdr:colOff>304800</xdr:colOff>
                    <xdr:row>81</xdr:row>
                    <xdr:rowOff>211667</xdr:rowOff>
                  </from>
                  <to>
                    <xdr:col>1</xdr:col>
                    <xdr:colOff>4343400</xdr:colOff>
                    <xdr:row>82</xdr:row>
                    <xdr:rowOff>537633</xdr:rowOff>
                  </to>
                </anchor>
              </controlPr>
            </control>
          </mc:Choice>
        </mc:AlternateContent>
        <mc:AlternateContent xmlns:mc="http://schemas.openxmlformats.org/markup-compatibility/2006">
          <mc:Choice Requires="x14">
            <control shapeId="115726" r:id="rId17" name="Check Box 14">
              <controlPr defaultSize="0" autoFill="0" autoLine="0" autoPict="0">
                <anchor moveWithCells="1">
                  <from>
                    <xdr:col>0</xdr:col>
                    <xdr:colOff>325967</xdr:colOff>
                    <xdr:row>43</xdr:row>
                    <xdr:rowOff>0</xdr:rowOff>
                  </from>
                  <to>
                    <xdr:col>1</xdr:col>
                    <xdr:colOff>3924300</xdr:colOff>
                    <xdr:row>44</xdr:row>
                    <xdr:rowOff>0</xdr:rowOff>
                  </to>
                </anchor>
              </controlPr>
            </control>
          </mc:Choice>
        </mc:AlternateContent>
        <mc:AlternateContent xmlns:mc="http://schemas.openxmlformats.org/markup-compatibility/2006">
          <mc:Choice Requires="x14">
            <control shapeId="115727" r:id="rId18" name="Check Box 15">
              <controlPr defaultSize="0" autoFill="0" autoLine="0" autoPict="0">
                <anchor moveWithCells="1">
                  <from>
                    <xdr:col>0</xdr:col>
                    <xdr:colOff>304800</xdr:colOff>
                    <xdr:row>46</xdr:row>
                    <xdr:rowOff>38100</xdr:rowOff>
                  </from>
                  <to>
                    <xdr:col>1</xdr:col>
                    <xdr:colOff>3907367</xdr:colOff>
                    <xdr:row>47</xdr:row>
                    <xdr:rowOff>0</xdr:rowOff>
                  </to>
                </anchor>
              </controlPr>
            </control>
          </mc:Choice>
        </mc:AlternateContent>
        <mc:AlternateContent xmlns:mc="http://schemas.openxmlformats.org/markup-compatibility/2006">
          <mc:Choice Requires="x14">
            <control shapeId="115728" r:id="rId19" name="Check Box 16">
              <controlPr defaultSize="0" autoFill="0" autoLine="0" autoPict="0">
                <anchor moveWithCells="1">
                  <from>
                    <xdr:col>0</xdr:col>
                    <xdr:colOff>304800</xdr:colOff>
                    <xdr:row>11</xdr:row>
                    <xdr:rowOff>114300</xdr:rowOff>
                  </from>
                  <to>
                    <xdr:col>1</xdr:col>
                    <xdr:colOff>4038600</xdr:colOff>
                    <xdr:row>12</xdr:row>
                    <xdr:rowOff>905933</xdr:rowOff>
                  </to>
                </anchor>
              </controlPr>
            </control>
          </mc:Choice>
        </mc:AlternateContent>
        <mc:AlternateContent xmlns:mc="http://schemas.openxmlformats.org/markup-compatibility/2006">
          <mc:Choice Requires="x14">
            <control shapeId="115729" r:id="rId20" name="Check Box 17">
              <controlPr defaultSize="0" autoFill="0" autoLine="0" autoPict="0">
                <anchor moveWithCells="1">
                  <from>
                    <xdr:col>0</xdr:col>
                    <xdr:colOff>304800</xdr:colOff>
                    <xdr:row>15</xdr:row>
                    <xdr:rowOff>135467</xdr:rowOff>
                  </from>
                  <to>
                    <xdr:col>1</xdr:col>
                    <xdr:colOff>4131733</xdr:colOff>
                    <xdr:row>16</xdr:row>
                    <xdr:rowOff>681567</xdr:rowOff>
                  </to>
                </anchor>
              </controlPr>
            </control>
          </mc:Choice>
        </mc:AlternateContent>
        <mc:AlternateContent xmlns:mc="http://schemas.openxmlformats.org/markup-compatibility/2006">
          <mc:Choice Requires="x14">
            <control shapeId="115730" r:id="rId21" name="Check Box 18">
              <controlPr defaultSize="0" autoFill="0" autoLine="0" autoPict="0">
                <anchor moveWithCells="1">
                  <from>
                    <xdr:col>0</xdr:col>
                    <xdr:colOff>325967</xdr:colOff>
                    <xdr:row>22</xdr:row>
                    <xdr:rowOff>59267</xdr:rowOff>
                  </from>
                  <to>
                    <xdr:col>1</xdr:col>
                    <xdr:colOff>3924300</xdr:colOff>
                    <xdr:row>23</xdr:row>
                    <xdr:rowOff>4233</xdr:rowOff>
                  </to>
                </anchor>
              </controlPr>
            </control>
          </mc:Choice>
        </mc:AlternateContent>
        <mc:AlternateContent xmlns:mc="http://schemas.openxmlformats.org/markup-compatibility/2006">
          <mc:Choice Requires="x14">
            <control shapeId="115731" r:id="rId22" name="Check Box 19">
              <controlPr defaultSize="0" autoFill="0" autoLine="0" autoPict="0">
                <anchor moveWithCells="1">
                  <from>
                    <xdr:col>0</xdr:col>
                    <xdr:colOff>304800</xdr:colOff>
                    <xdr:row>28</xdr:row>
                    <xdr:rowOff>76200</xdr:rowOff>
                  </from>
                  <to>
                    <xdr:col>1</xdr:col>
                    <xdr:colOff>3903133</xdr:colOff>
                    <xdr:row>29</xdr:row>
                    <xdr:rowOff>38100</xdr:rowOff>
                  </to>
                </anchor>
              </controlPr>
            </control>
          </mc:Choice>
        </mc:AlternateContent>
        <mc:AlternateContent xmlns:mc="http://schemas.openxmlformats.org/markup-compatibility/2006">
          <mc:Choice Requires="x14">
            <control shapeId="115732" r:id="rId23" name="Check Box 20">
              <controlPr defaultSize="0" autoFill="0" autoLine="0" autoPict="0">
                <anchor moveWithCells="1">
                  <from>
                    <xdr:col>0</xdr:col>
                    <xdr:colOff>325967</xdr:colOff>
                    <xdr:row>43</xdr:row>
                    <xdr:rowOff>0</xdr:rowOff>
                  </from>
                  <to>
                    <xdr:col>1</xdr:col>
                    <xdr:colOff>3924300</xdr:colOff>
                    <xdr:row>44</xdr:row>
                    <xdr:rowOff>0</xdr:rowOff>
                  </to>
                </anchor>
              </controlPr>
            </control>
          </mc:Choice>
        </mc:AlternateContent>
        <mc:AlternateContent xmlns:mc="http://schemas.openxmlformats.org/markup-compatibility/2006">
          <mc:Choice Requires="x14">
            <control shapeId="115733" r:id="rId24" name="Check Box 21">
              <controlPr defaultSize="0" autoFill="0" autoLine="0" autoPict="0">
                <anchor moveWithCells="1">
                  <from>
                    <xdr:col>0</xdr:col>
                    <xdr:colOff>304800</xdr:colOff>
                    <xdr:row>46</xdr:row>
                    <xdr:rowOff>38100</xdr:rowOff>
                  </from>
                  <to>
                    <xdr:col>1</xdr:col>
                    <xdr:colOff>3903133</xdr:colOff>
                    <xdr:row>47</xdr:row>
                    <xdr:rowOff>0</xdr:rowOff>
                  </to>
                </anchor>
              </controlPr>
            </control>
          </mc:Choice>
        </mc:AlternateContent>
        <mc:AlternateContent xmlns:mc="http://schemas.openxmlformats.org/markup-compatibility/2006">
          <mc:Choice Requires="x14">
            <control shapeId="115734" r:id="rId25" name="Check Box 22">
              <controlPr defaultSize="0" autoFill="0" autoLine="0" autoPict="0">
                <anchor moveWithCells="1">
                  <from>
                    <xdr:col>0</xdr:col>
                    <xdr:colOff>287867</xdr:colOff>
                    <xdr:row>52</xdr:row>
                    <xdr:rowOff>38100</xdr:rowOff>
                  </from>
                  <to>
                    <xdr:col>1</xdr:col>
                    <xdr:colOff>3886200</xdr:colOff>
                    <xdr:row>53</xdr:row>
                    <xdr:rowOff>16933</xdr:rowOff>
                  </to>
                </anchor>
              </controlPr>
            </control>
          </mc:Choice>
        </mc:AlternateContent>
        <mc:AlternateContent xmlns:mc="http://schemas.openxmlformats.org/markup-compatibility/2006">
          <mc:Choice Requires="x14">
            <control shapeId="115735" r:id="rId26" name="Check Box 23">
              <controlPr defaultSize="0" autoFill="0" autoLine="0" autoPict="0">
                <anchor moveWithCells="1">
                  <from>
                    <xdr:col>0</xdr:col>
                    <xdr:colOff>304800</xdr:colOff>
                    <xdr:row>56</xdr:row>
                    <xdr:rowOff>21167</xdr:rowOff>
                  </from>
                  <to>
                    <xdr:col>1</xdr:col>
                    <xdr:colOff>3903133</xdr:colOff>
                    <xdr:row>57</xdr:row>
                    <xdr:rowOff>0</xdr:rowOff>
                  </to>
                </anchor>
              </controlPr>
            </control>
          </mc:Choice>
        </mc:AlternateContent>
        <mc:AlternateContent xmlns:mc="http://schemas.openxmlformats.org/markup-compatibility/2006">
          <mc:Choice Requires="x14">
            <control shapeId="115736" r:id="rId27" name="Check Box 24">
              <controlPr defaultSize="0" autoFill="0" autoLine="0" autoPict="0">
                <anchor moveWithCells="1">
                  <from>
                    <xdr:col>0</xdr:col>
                    <xdr:colOff>304800</xdr:colOff>
                    <xdr:row>63</xdr:row>
                    <xdr:rowOff>38100</xdr:rowOff>
                  </from>
                  <to>
                    <xdr:col>1</xdr:col>
                    <xdr:colOff>3886200</xdr:colOff>
                    <xdr:row>64</xdr:row>
                    <xdr:rowOff>16933</xdr:rowOff>
                  </to>
                </anchor>
              </controlPr>
            </control>
          </mc:Choice>
        </mc:AlternateContent>
        <mc:AlternateContent xmlns:mc="http://schemas.openxmlformats.org/markup-compatibility/2006">
          <mc:Choice Requires="x14">
            <control shapeId="115737" r:id="rId28" name="Check Box 25">
              <controlPr defaultSize="0" autoFill="0" autoLine="0" autoPict="0">
                <anchor moveWithCells="1">
                  <from>
                    <xdr:col>0</xdr:col>
                    <xdr:colOff>304800</xdr:colOff>
                    <xdr:row>69</xdr:row>
                    <xdr:rowOff>173567</xdr:rowOff>
                  </from>
                  <to>
                    <xdr:col>1</xdr:col>
                    <xdr:colOff>4343400</xdr:colOff>
                    <xdr:row>70</xdr:row>
                    <xdr:rowOff>872067</xdr:rowOff>
                  </to>
                </anchor>
              </controlPr>
            </control>
          </mc:Choice>
        </mc:AlternateContent>
        <mc:AlternateContent xmlns:mc="http://schemas.openxmlformats.org/markup-compatibility/2006">
          <mc:Choice Requires="x14">
            <control shapeId="115738" r:id="rId29" name="Check Box 26">
              <controlPr defaultSize="0" autoFill="0" autoLine="0" autoPict="0">
                <anchor moveWithCells="1">
                  <from>
                    <xdr:col>0</xdr:col>
                    <xdr:colOff>287867</xdr:colOff>
                    <xdr:row>74</xdr:row>
                    <xdr:rowOff>211667</xdr:rowOff>
                  </from>
                  <to>
                    <xdr:col>1</xdr:col>
                    <xdr:colOff>4326467</xdr:colOff>
                    <xdr:row>75</xdr:row>
                    <xdr:rowOff>524933</xdr:rowOff>
                  </to>
                </anchor>
              </controlPr>
            </control>
          </mc:Choice>
        </mc:AlternateContent>
        <mc:AlternateContent xmlns:mc="http://schemas.openxmlformats.org/markup-compatibility/2006">
          <mc:Choice Requires="x14">
            <control shapeId="115739" r:id="rId30" name="Check Box 27">
              <controlPr defaultSize="0" autoFill="0" autoLine="0" autoPict="0">
                <anchor moveWithCells="1">
                  <from>
                    <xdr:col>0</xdr:col>
                    <xdr:colOff>304800</xdr:colOff>
                    <xdr:row>81</xdr:row>
                    <xdr:rowOff>211667</xdr:rowOff>
                  </from>
                  <to>
                    <xdr:col>1</xdr:col>
                    <xdr:colOff>4343400</xdr:colOff>
                    <xdr:row>82</xdr:row>
                    <xdr:rowOff>537633</xdr:rowOff>
                  </to>
                </anchor>
              </controlPr>
            </control>
          </mc:Choice>
        </mc:AlternateContent>
        <mc:AlternateContent xmlns:mc="http://schemas.openxmlformats.org/markup-compatibility/2006">
          <mc:Choice Requires="x14">
            <control shapeId="115740" r:id="rId31" name="Check Box 28">
              <controlPr defaultSize="0" autoFill="0" autoLine="0" autoPict="0">
                <anchor moveWithCells="1">
                  <from>
                    <xdr:col>0</xdr:col>
                    <xdr:colOff>71967</xdr:colOff>
                    <xdr:row>86</xdr:row>
                    <xdr:rowOff>461433</xdr:rowOff>
                  </from>
                  <to>
                    <xdr:col>1</xdr:col>
                    <xdr:colOff>3670300</xdr:colOff>
                    <xdr:row>87</xdr:row>
                    <xdr:rowOff>97367</xdr:rowOff>
                  </to>
                </anchor>
              </controlPr>
            </control>
          </mc:Choice>
        </mc:AlternateContent>
        <mc:AlternateContent xmlns:mc="http://schemas.openxmlformats.org/markup-compatibility/2006">
          <mc:Choice Requires="x14">
            <control shapeId="115741" r:id="rId32" name="Check Box 29">
              <controlPr defaultSize="0" autoFill="0" autoLine="0" autoPict="0">
                <anchor moveWithCells="1">
                  <from>
                    <xdr:col>0</xdr:col>
                    <xdr:colOff>325967</xdr:colOff>
                    <xdr:row>43</xdr:row>
                    <xdr:rowOff>0</xdr:rowOff>
                  </from>
                  <to>
                    <xdr:col>1</xdr:col>
                    <xdr:colOff>3924300</xdr:colOff>
                    <xdr:row>44</xdr:row>
                    <xdr:rowOff>0</xdr:rowOff>
                  </to>
                </anchor>
              </controlPr>
            </control>
          </mc:Choice>
        </mc:AlternateContent>
        <mc:AlternateContent xmlns:mc="http://schemas.openxmlformats.org/markup-compatibility/2006">
          <mc:Choice Requires="x14">
            <control shapeId="115742" r:id="rId33" name="Check Box 30">
              <controlPr defaultSize="0" autoFill="0" autoLine="0" autoPict="0">
                <anchor moveWithCells="1">
                  <from>
                    <xdr:col>0</xdr:col>
                    <xdr:colOff>304800</xdr:colOff>
                    <xdr:row>46</xdr:row>
                    <xdr:rowOff>38100</xdr:rowOff>
                  </from>
                  <to>
                    <xdr:col>1</xdr:col>
                    <xdr:colOff>3903133</xdr:colOff>
                    <xdr:row>47</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40">
    <tabColor theme="2" tint="-9.9978637043366805E-2"/>
    <pageSetUpPr fitToPage="1"/>
  </sheetPr>
  <dimension ref="A1:F184"/>
  <sheetViews>
    <sheetView workbookViewId="0">
      <selection activeCell="F1" sqref="F1"/>
    </sheetView>
  </sheetViews>
  <sheetFormatPr baseColWidth="10" defaultColWidth="12.1171875" defaultRowHeight="12.7"/>
  <cols>
    <col min="1" max="1" width="57.1171875" style="31" customWidth="1"/>
    <col min="2" max="2" width="58.703125" style="31" bestFit="1" customWidth="1"/>
    <col min="3" max="6" width="62.87890625" style="31" customWidth="1"/>
    <col min="7" max="16384" width="12.1171875" style="31"/>
  </cols>
  <sheetData>
    <row r="1" spans="1:6" ht="6.75" customHeight="1"/>
    <row r="2" spans="1:6" ht="23.25" customHeight="1">
      <c r="A2" s="464" t="s">
        <v>43</v>
      </c>
      <c r="B2" s="569"/>
    </row>
    <row r="3" spans="1:6" ht="23.25" customHeight="1">
      <c r="A3" s="464" t="s">
        <v>44</v>
      </c>
      <c r="B3" s="569"/>
    </row>
    <row r="4" spans="1:6" ht="23.25" customHeight="1">
      <c r="A4" s="464"/>
      <c r="B4" s="569"/>
    </row>
    <row r="5" spans="1:6" ht="23.25" customHeight="1">
      <c r="A5" s="464" t="s">
        <v>45</v>
      </c>
      <c r="B5" s="569"/>
      <c r="F5" s="33"/>
    </row>
    <row r="6" spans="1:6" ht="23.25" customHeight="1">
      <c r="A6" s="464"/>
      <c r="B6" s="569"/>
    </row>
    <row r="7" spans="1:6" ht="23.25" customHeight="1">
      <c r="A7" s="464" t="s">
        <v>49</v>
      </c>
      <c r="B7" s="569"/>
    </row>
    <row r="8" spans="1:6" ht="31.95" customHeight="1">
      <c r="A8" s="490" t="s">
        <v>415</v>
      </c>
      <c r="B8" s="569"/>
    </row>
    <row r="9" spans="1:6" ht="8.1" customHeight="1"/>
    <row r="10" spans="1:6" ht="24" customHeight="1">
      <c r="A10" s="32" t="s">
        <v>191</v>
      </c>
      <c r="B10" s="41"/>
    </row>
    <row r="11" spans="1:6" ht="24" customHeight="1">
      <c r="A11" s="32"/>
      <c r="B11" s="42"/>
    </row>
    <row r="12" spans="1:6" s="34" customFormat="1" ht="20.7" customHeight="1">
      <c r="A12" s="911" t="s">
        <v>192</v>
      </c>
      <c r="B12" s="912"/>
    </row>
    <row r="13" spans="1:6" s="35" customFormat="1" ht="79.349999999999994" customHeight="1">
      <c r="A13" s="913" t="s">
        <v>794</v>
      </c>
      <c r="B13" s="914"/>
    </row>
    <row r="14" spans="1:6" s="34" customFormat="1" ht="15.35">
      <c r="A14" s="911" t="s">
        <v>164</v>
      </c>
      <c r="B14" s="912"/>
    </row>
    <row r="15" spans="1:6" ht="27.45" customHeight="1">
      <c r="A15" s="915" t="s">
        <v>165</v>
      </c>
      <c r="B15" s="916"/>
    </row>
    <row r="16" spans="1:6" ht="101.7" customHeight="1">
      <c r="A16" s="245" t="s">
        <v>312</v>
      </c>
      <c r="B16" s="246" t="s">
        <v>313</v>
      </c>
    </row>
    <row r="17" spans="1:3" ht="58.2" customHeight="1">
      <c r="A17" s="917"/>
      <c r="B17" s="570"/>
    </row>
    <row r="18" spans="1:3" ht="58.2" customHeight="1">
      <c r="A18" s="918"/>
      <c r="B18" s="570"/>
    </row>
    <row r="19" spans="1:3" ht="58.2" customHeight="1">
      <c r="A19" s="918"/>
      <c r="B19" s="570"/>
    </row>
    <row r="20" spans="1:3" ht="58.2" customHeight="1">
      <c r="A20" s="919"/>
      <c r="B20" s="570"/>
    </row>
    <row r="21" spans="1:3" ht="9" customHeight="1"/>
    <row r="22" spans="1:3" s="34" customFormat="1" ht="38.700000000000003" customHeight="1">
      <c r="A22" s="920" t="s">
        <v>314</v>
      </c>
      <c r="B22" s="921"/>
    </row>
    <row r="23" spans="1:3" ht="44.25" customHeight="1">
      <c r="A23" s="922" t="s">
        <v>167</v>
      </c>
      <c r="B23" s="923"/>
    </row>
    <row r="24" spans="1:3" ht="79.2" customHeight="1">
      <c r="A24" s="909" t="s">
        <v>181</v>
      </c>
      <c r="B24" s="910"/>
    </row>
    <row r="25" spans="1:3" ht="49.95" customHeight="1">
      <c r="A25" s="909" t="s">
        <v>180</v>
      </c>
      <c r="B25" s="910"/>
    </row>
    <row r="26" spans="1:3" ht="45.75" customHeight="1">
      <c r="A26" s="247" t="s">
        <v>179</v>
      </c>
      <c r="B26" s="571"/>
    </row>
    <row r="27" spans="1:3" ht="41.7" customHeight="1">
      <c r="A27" s="247" t="s">
        <v>168</v>
      </c>
      <c r="B27" s="571"/>
    </row>
    <row r="28" spans="1:3" ht="33" customHeight="1">
      <c r="A28" s="247" t="s">
        <v>169</v>
      </c>
      <c r="B28" s="572"/>
    </row>
    <row r="29" spans="1:3" ht="25.2" customHeight="1">
      <c r="A29" s="901" t="s">
        <v>170</v>
      </c>
      <c r="B29" s="902"/>
    </row>
    <row r="30" spans="1:3" ht="35.1" customHeight="1">
      <c r="A30" s="250"/>
      <c r="B30" s="251"/>
    </row>
    <row r="31" spans="1:3" ht="45" customHeight="1">
      <c r="A31" s="252" t="s">
        <v>171</v>
      </c>
      <c r="B31" s="573"/>
      <c r="C31" s="37"/>
    </row>
    <row r="32" spans="1:3" ht="129" customHeight="1">
      <c r="A32" s="903" t="s">
        <v>172</v>
      </c>
      <c r="B32" s="904"/>
    </row>
    <row r="33" spans="1:2" ht="25.2" customHeight="1">
      <c r="A33" s="905" t="s">
        <v>173</v>
      </c>
      <c r="B33" s="906"/>
    </row>
    <row r="34" spans="1:2" ht="52.2" customHeight="1">
      <c r="A34" s="248"/>
      <c r="B34" s="249"/>
    </row>
    <row r="35" spans="1:2" ht="65.099999999999994" customHeight="1">
      <c r="A35" s="907"/>
      <c r="B35" s="908"/>
    </row>
    <row r="36" spans="1:2" ht="9" customHeight="1"/>
    <row r="37" spans="1:2" s="39" customFormat="1" ht="17.100000000000001" customHeight="1">
      <c r="A37" s="857" t="s">
        <v>123</v>
      </c>
      <c r="B37" s="857"/>
    </row>
    <row r="38" spans="1:2" ht="13.7">
      <c r="A38" s="857" t="s">
        <v>166</v>
      </c>
      <c r="B38" s="857"/>
    </row>
    <row r="39" spans="1:2" ht="7.2" customHeight="1">
      <c r="A39" s="857"/>
      <c r="B39" s="857"/>
    </row>
    <row r="40" spans="1:2" ht="16.2" customHeight="1"/>
    <row r="41" spans="1:2" ht="23.25" customHeight="1"/>
    <row r="42" spans="1:2" ht="23.25" customHeight="1"/>
    <row r="43" spans="1:2" ht="23.25" customHeight="1"/>
    <row r="44" spans="1:2" ht="6.75" customHeight="1"/>
    <row r="45" spans="1:2" ht="39.75" customHeight="1"/>
    <row r="46" spans="1:2" ht="23.25" customHeight="1"/>
    <row r="47" spans="1:2" ht="23.25" customHeight="1"/>
    <row r="48" spans="1:2" ht="23.25" customHeight="1"/>
    <row r="49" ht="23.25" customHeight="1"/>
    <row r="50" ht="23.25" customHeight="1"/>
    <row r="51" ht="23.25" customHeight="1"/>
    <row r="52" ht="23.25" customHeight="1"/>
    <row r="53" ht="23.25" customHeight="1"/>
    <row r="54" ht="23.25" customHeight="1"/>
    <row r="55" ht="23.25" customHeight="1"/>
    <row r="56" ht="23.25" customHeight="1"/>
    <row r="57" ht="23.25" customHeight="1"/>
    <row r="58" ht="23.25" customHeight="1"/>
    <row r="59" ht="23.25" customHeight="1"/>
    <row r="60" ht="23.25" customHeight="1"/>
    <row r="61" ht="23.25" customHeight="1"/>
    <row r="62" ht="23.25" customHeight="1"/>
    <row r="63" ht="23.25" customHeight="1"/>
    <row r="64" ht="23.25" customHeight="1"/>
    <row r="65" ht="23.25" customHeight="1"/>
    <row r="66" ht="64.5" customHeight="1"/>
    <row r="67" ht="23.25" customHeight="1"/>
    <row r="68" ht="23.25" customHeight="1"/>
    <row r="69" ht="23.25" customHeight="1"/>
    <row r="70" ht="23.25" customHeight="1"/>
    <row r="71" ht="23.25" customHeight="1"/>
    <row r="72" ht="23.25" customHeight="1"/>
    <row r="73" ht="23.25" customHeight="1"/>
    <row r="74" ht="23.25" customHeight="1"/>
    <row r="75" ht="23.25" customHeight="1"/>
    <row r="76" ht="23.25" customHeight="1"/>
    <row r="77" ht="23.25" customHeight="1"/>
    <row r="78" ht="23.25" customHeight="1"/>
    <row r="79" ht="23.25" customHeight="1"/>
    <row r="80" ht="23.25" customHeight="1"/>
    <row r="81" ht="23.25" customHeight="1"/>
    <row r="82" ht="23.25" customHeight="1"/>
    <row r="83" ht="23.25" customHeight="1"/>
    <row r="84" ht="23.25" customHeight="1"/>
    <row r="85" ht="23.25" customHeight="1"/>
    <row r="86" ht="23.25" customHeight="1"/>
    <row r="87" ht="23.25" customHeight="1"/>
    <row r="88" ht="23.25" customHeight="1"/>
    <row r="89" ht="23.25" customHeight="1"/>
    <row r="90" ht="23.25" customHeight="1"/>
    <row r="91" ht="23.25" customHeight="1"/>
    <row r="92" ht="23.25" customHeight="1"/>
    <row r="93" ht="23.25" customHeight="1"/>
    <row r="94" ht="23.25" customHeight="1"/>
    <row r="95" ht="23.25" customHeight="1"/>
    <row r="96" ht="23.25" customHeight="1"/>
    <row r="97" ht="60.75" customHeight="1"/>
    <row r="98" ht="23.25" customHeight="1"/>
    <row r="99" ht="23.25" customHeight="1"/>
    <row r="100" ht="23.25" customHeight="1"/>
    <row r="101" ht="23.25" customHeight="1"/>
    <row r="102" ht="23.25" customHeight="1"/>
    <row r="103" ht="23.25" customHeight="1"/>
    <row r="104" ht="23.25" customHeight="1"/>
    <row r="105" ht="23.25" customHeight="1"/>
    <row r="106" ht="23.25" customHeight="1"/>
    <row r="107" ht="23.25" customHeight="1"/>
    <row r="108" ht="23.25" customHeight="1"/>
    <row r="109" ht="23.25" customHeight="1"/>
    <row r="110" ht="23.25" customHeight="1"/>
    <row r="111" ht="23.25" customHeight="1"/>
    <row r="112" ht="23.25" customHeight="1"/>
    <row r="113" ht="23.25" customHeight="1"/>
    <row r="114" ht="23.25" customHeight="1"/>
    <row r="115" ht="40.5" customHeight="1"/>
    <row r="116" ht="23.25" customHeight="1"/>
    <row r="117" ht="23.25" customHeight="1"/>
    <row r="118" ht="23.25" customHeight="1"/>
    <row r="119" ht="23.25" customHeight="1"/>
    <row r="120" ht="23.25" customHeight="1"/>
    <row r="121" ht="23.25" customHeight="1"/>
    <row r="122" ht="23.25" customHeight="1"/>
    <row r="123" ht="23.25" customHeight="1"/>
    <row r="124" ht="23.25" customHeight="1"/>
    <row r="125" ht="23.25" customHeight="1"/>
    <row r="126" ht="23.25" customHeight="1"/>
    <row r="127" ht="23.25" customHeight="1"/>
    <row r="128" ht="27" customHeight="1"/>
    <row r="129" ht="6" customHeight="1"/>
    <row r="130" ht="20.25" customHeight="1"/>
    <row r="131" ht="20.25" customHeight="1"/>
    <row r="132" ht="20.25" customHeight="1"/>
    <row r="133" ht="20.25" customHeight="1"/>
    <row r="134" ht="20.25" customHeight="1"/>
    <row r="135" ht="20.25" customHeight="1"/>
    <row r="136" ht="20.25" customHeight="1"/>
    <row r="137" ht="24.75" customHeight="1"/>
    <row r="138" ht="24" customHeight="1"/>
    <row r="139" ht="30" customHeight="1"/>
    <row r="140" ht="12.75" customHeight="1"/>
    <row r="141" ht="20.25" customHeight="1"/>
    <row r="142" ht="20.25" customHeight="1"/>
    <row r="143" ht="20.25" customHeight="1"/>
    <row r="144" ht="20.25" customHeight="1"/>
    <row r="145" ht="20.25" customHeight="1"/>
    <row r="146" ht="20.25" customHeight="1"/>
    <row r="147" ht="20.25" customHeight="1"/>
    <row r="148" ht="24" customHeight="1"/>
    <row r="149" ht="24" customHeight="1"/>
    <row r="150" ht="24" customHeight="1"/>
    <row r="151" ht="12.75" customHeight="1"/>
    <row r="152" ht="20.25" customHeight="1"/>
    <row r="153" ht="20.25" customHeight="1"/>
    <row r="154" ht="20.25" customHeight="1"/>
    <row r="155" ht="20.25" customHeight="1"/>
    <row r="156" ht="20.25" customHeight="1"/>
    <row r="157" ht="20.25" customHeight="1"/>
    <row r="158" ht="20.25" customHeight="1"/>
    <row r="159" ht="27.75" customHeight="1"/>
    <row r="160" ht="27.75" customHeight="1"/>
    <row r="161" ht="27.75" customHeight="1"/>
    <row r="162" ht="11.25" customHeight="1"/>
    <row r="163" ht="20.25" customHeight="1"/>
    <row r="164" ht="20.25" customHeight="1"/>
    <row r="165" ht="20.25" customHeight="1"/>
    <row r="166" ht="20.25" customHeight="1"/>
    <row r="167" ht="20.25" customHeight="1"/>
    <row r="168" ht="20.25" customHeight="1"/>
    <row r="169" ht="20.25" customHeight="1"/>
    <row r="170" ht="26.1" customHeight="1"/>
    <row r="171" ht="26.1" customHeight="1"/>
    <row r="172" ht="26.1" customHeight="1"/>
    <row r="173" ht="12.75" customHeight="1"/>
    <row r="174" ht="20.25" customHeight="1"/>
    <row r="175" ht="20.25" customHeight="1"/>
    <row r="176" ht="20.25" customHeight="1"/>
    <row r="177" ht="20.25" customHeight="1"/>
    <row r="178" ht="20.25" customHeight="1"/>
    <row r="179" ht="20.25" customHeight="1"/>
    <row r="180" ht="27" customHeight="1"/>
    <row r="181" ht="27" customHeight="1"/>
    <row r="182" ht="27" customHeight="1"/>
    <row r="183" ht="27" customHeight="1"/>
    <row r="184" ht="12.75" customHeight="1"/>
  </sheetData>
  <sheetProtection algorithmName="SHA-512" hashValue="DEPvZA2oN6R/onui3R/Z8ZN7TLy2LXfOm+CUvk8Gk9XETnMM9tkdPv2D27aOqzHQHUBxFK5nN5h/de16YBsAVw==" saltValue="5qyWBIVj/MsmemrFr8Nhhw==" spinCount="100000" sheet="1" objects="1" scenarios="1"/>
  <mergeCells count="16">
    <mergeCell ref="A25:B25"/>
    <mergeCell ref="A12:B12"/>
    <mergeCell ref="A13:B13"/>
    <mergeCell ref="A14:B14"/>
    <mergeCell ref="A15:B15"/>
    <mergeCell ref="A17:A20"/>
    <mergeCell ref="A22:B22"/>
    <mergeCell ref="A23:B23"/>
    <mergeCell ref="A24:B24"/>
    <mergeCell ref="A39:B39"/>
    <mergeCell ref="A29:B29"/>
    <mergeCell ref="A32:B32"/>
    <mergeCell ref="A33:B33"/>
    <mergeCell ref="A35:B35"/>
    <mergeCell ref="A37:B37"/>
    <mergeCell ref="A38:B38"/>
  </mergeCells>
  <pageMargins left="0.70866141732283472" right="0.70866141732283472" top="0.78740157480314965" bottom="0.78740157480314965" header="0.31496062992125984" footer="0.31496062992125984"/>
  <pageSetup paperSize="9" scale="33" orientation="landscape" horizontalDpi="300" verticalDpi="300" r:id="rId1"/>
  <headerFooter>
    <oddHeader xml:space="preserve">&amp;L&amp;"Arial,Standard"&amp;8&amp;F
&amp;C&amp;"Arial,Standard"&amp;8&amp;A&amp;R&amp;G </oddHeader>
    <oddFooter xml:space="preserve">&amp;C&amp;"Arial,Standard"&amp;8Seite &amp;P von &amp;N Seiten&amp;R&amp;"Arial,Standard"&amp;8copyright by: SV </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7412" r:id="rId5" name="Check Box 4">
              <controlPr defaultSize="0" autoFill="0" autoLine="0" autoPict="0">
                <anchor moveWithCells="1">
                  <from>
                    <xdr:col>0</xdr:col>
                    <xdr:colOff>685800</xdr:colOff>
                    <xdr:row>29</xdr:row>
                    <xdr:rowOff>84667</xdr:rowOff>
                  </from>
                  <to>
                    <xdr:col>0</xdr:col>
                    <xdr:colOff>2095500</xdr:colOff>
                    <xdr:row>29</xdr:row>
                    <xdr:rowOff>419100</xdr:rowOff>
                  </to>
                </anchor>
              </controlPr>
            </control>
          </mc:Choice>
        </mc:AlternateContent>
        <mc:AlternateContent xmlns:mc="http://schemas.openxmlformats.org/markup-compatibility/2006">
          <mc:Choice Requires="x14">
            <control shapeId="17413" r:id="rId6" name="Check Box 5">
              <controlPr defaultSize="0" autoFill="0" autoLine="0" autoPict="0">
                <anchor moveWithCells="1">
                  <from>
                    <xdr:col>0</xdr:col>
                    <xdr:colOff>2247900</xdr:colOff>
                    <xdr:row>28</xdr:row>
                    <xdr:rowOff>211667</xdr:rowOff>
                  </from>
                  <to>
                    <xdr:col>0</xdr:col>
                    <xdr:colOff>3657600</xdr:colOff>
                    <xdr:row>30</xdr:row>
                    <xdr:rowOff>97367</xdr:rowOff>
                  </to>
                </anchor>
              </controlPr>
            </control>
          </mc:Choice>
        </mc:AlternateContent>
        <mc:AlternateContent xmlns:mc="http://schemas.openxmlformats.org/markup-compatibility/2006">
          <mc:Choice Requires="x14">
            <control shapeId="17414" r:id="rId7" name="Check Box 6">
              <controlPr defaultSize="0" autoFill="0" autoLine="0" autoPict="0">
                <anchor moveWithCells="1">
                  <from>
                    <xdr:col>0</xdr:col>
                    <xdr:colOff>3543300</xdr:colOff>
                    <xdr:row>28</xdr:row>
                    <xdr:rowOff>211667</xdr:rowOff>
                  </from>
                  <to>
                    <xdr:col>1</xdr:col>
                    <xdr:colOff>897467</xdr:colOff>
                    <xdr:row>30</xdr:row>
                    <xdr:rowOff>97367</xdr:rowOff>
                  </to>
                </anchor>
              </controlPr>
            </control>
          </mc:Choice>
        </mc:AlternateContent>
        <mc:AlternateContent xmlns:mc="http://schemas.openxmlformats.org/markup-compatibility/2006">
          <mc:Choice Requires="x14">
            <control shapeId="17415" r:id="rId8" name="Check Box 7">
              <controlPr defaultSize="0" autoFill="0" autoLine="0" autoPict="0">
                <anchor moveWithCells="1">
                  <from>
                    <xdr:col>0</xdr:col>
                    <xdr:colOff>3543300</xdr:colOff>
                    <xdr:row>28</xdr:row>
                    <xdr:rowOff>211667</xdr:rowOff>
                  </from>
                  <to>
                    <xdr:col>1</xdr:col>
                    <xdr:colOff>897467</xdr:colOff>
                    <xdr:row>30</xdr:row>
                    <xdr:rowOff>97367</xdr:rowOff>
                  </to>
                </anchor>
              </controlPr>
            </control>
          </mc:Choice>
        </mc:AlternateContent>
        <mc:AlternateContent xmlns:mc="http://schemas.openxmlformats.org/markup-compatibility/2006">
          <mc:Choice Requires="x14">
            <control shapeId="17416" r:id="rId9" name="Check Box 8">
              <controlPr defaultSize="0" autoFill="0" autoLine="0" autoPict="0">
                <anchor moveWithCells="1">
                  <from>
                    <xdr:col>1</xdr:col>
                    <xdr:colOff>884767</xdr:colOff>
                    <xdr:row>28</xdr:row>
                    <xdr:rowOff>198967</xdr:rowOff>
                  </from>
                  <to>
                    <xdr:col>1</xdr:col>
                    <xdr:colOff>2954867</xdr:colOff>
                    <xdr:row>30</xdr:row>
                    <xdr:rowOff>84667</xdr:rowOff>
                  </to>
                </anchor>
              </controlPr>
            </control>
          </mc:Choice>
        </mc:AlternateContent>
        <mc:AlternateContent xmlns:mc="http://schemas.openxmlformats.org/markup-compatibility/2006">
          <mc:Choice Requires="x14">
            <control shapeId="17417" r:id="rId10" name="Check Box 9">
              <controlPr defaultSize="0" autoFill="0" autoLine="0" autoPict="0">
                <anchor moveWithCells="1">
                  <from>
                    <xdr:col>0</xdr:col>
                    <xdr:colOff>630767</xdr:colOff>
                    <xdr:row>32</xdr:row>
                    <xdr:rowOff>160867</xdr:rowOff>
                  </from>
                  <to>
                    <xdr:col>0</xdr:col>
                    <xdr:colOff>3551767</xdr:colOff>
                    <xdr:row>33</xdr:row>
                    <xdr:rowOff>609600</xdr:rowOff>
                  </to>
                </anchor>
              </controlPr>
            </control>
          </mc:Choice>
        </mc:AlternateContent>
        <mc:AlternateContent xmlns:mc="http://schemas.openxmlformats.org/markup-compatibility/2006">
          <mc:Choice Requires="x14">
            <control shapeId="17418" r:id="rId11" name="Check Box 10">
              <controlPr defaultSize="0" autoFill="0" autoLine="0" autoPict="0">
                <anchor moveWithCells="1">
                  <from>
                    <xdr:col>1</xdr:col>
                    <xdr:colOff>173567</xdr:colOff>
                    <xdr:row>33</xdr:row>
                    <xdr:rowOff>21167</xdr:rowOff>
                  </from>
                  <to>
                    <xdr:col>1</xdr:col>
                    <xdr:colOff>3458633</xdr:colOff>
                    <xdr:row>33</xdr:row>
                    <xdr:rowOff>503767</xdr:rowOff>
                  </to>
                </anchor>
              </controlPr>
            </control>
          </mc:Choice>
        </mc:AlternateContent>
        <mc:AlternateContent xmlns:mc="http://schemas.openxmlformats.org/markup-compatibility/2006">
          <mc:Choice Requires="x14">
            <control shapeId="17421" r:id="rId12" name="Check Box 13">
              <controlPr defaultSize="0" autoFill="0" autoLine="0" autoPict="0">
                <anchor moveWithCells="1">
                  <from>
                    <xdr:col>1</xdr:col>
                    <xdr:colOff>8467</xdr:colOff>
                    <xdr:row>9</xdr:row>
                    <xdr:rowOff>29633</xdr:rowOff>
                  </from>
                  <to>
                    <xdr:col>1</xdr:col>
                    <xdr:colOff>2933700</xdr:colOff>
                    <xdr:row>9</xdr:row>
                    <xdr:rowOff>287867</xdr:rowOff>
                  </to>
                </anchor>
              </controlPr>
            </control>
          </mc:Choice>
        </mc:AlternateContent>
        <mc:AlternateContent xmlns:mc="http://schemas.openxmlformats.org/markup-compatibility/2006">
          <mc:Choice Requires="x14">
            <control shapeId="17422" r:id="rId13" name="Check Box 14">
              <controlPr defaultSize="0" autoFill="0" autoLine="0" autoPict="0">
                <anchor moveWithCells="1">
                  <from>
                    <xdr:col>1</xdr:col>
                    <xdr:colOff>0</xdr:colOff>
                    <xdr:row>10</xdr:row>
                    <xdr:rowOff>38100</xdr:rowOff>
                  </from>
                  <to>
                    <xdr:col>1</xdr:col>
                    <xdr:colOff>3285067</xdr:colOff>
                    <xdr:row>10</xdr:row>
                    <xdr:rowOff>258233</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E0B94-D829-4063-94BF-545C25F916B4}">
  <sheetPr>
    <tabColor theme="9" tint="0.39997558519241921"/>
    <pageSetUpPr fitToPage="1"/>
  </sheetPr>
  <dimension ref="A1:A67"/>
  <sheetViews>
    <sheetView topLeftCell="A48" workbookViewId="0">
      <selection activeCell="A55" sqref="A55"/>
    </sheetView>
  </sheetViews>
  <sheetFormatPr baseColWidth="10" defaultColWidth="9.703125" defaultRowHeight="14.35"/>
  <cols>
    <col min="1" max="1" width="116.1171875" style="575" customWidth="1"/>
    <col min="2" max="16384" width="9.703125" style="575"/>
  </cols>
  <sheetData>
    <row r="1" spans="1:1" ht="21" customHeight="1">
      <c r="A1" s="574" t="s">
        <v>378</v>
      </c>
    </row>
    <row r="2" spans="1:1" ht="31.7" customHeight="1">
      <c r="A2" s="576" t="s">
        <v>715</v>
      </c>
    </row>
    <row r="3" spans="1:1" ht="8" customHeight="1">
      <c r="A3" s="577"/>
    </row>
    <row r="4" spans="1:1" s="523" customFormat="1" ht="24.45" customHeight="1">
      <c r="A4" s="520" t="s">
        <v>745</v>
      </c>
    </row>
    <row r="5" spans="1:1" s="523" customFormat="1" ht="24.45" customHeight="1">
      <c r="A5" s="521" t="s">
        <v>772</v>
      </c>
    </row>
    <row r="6" spans="1:1" ht="37.5" customHeight="1">
      <c r="A6" s="577" t="s">
        <v>779</v>
      </c>
    </row>
    <row r="7" spans="1:1" ht="8" customHeight="1">
      <c r="A7" s="577"/>
    </row>
    <row r="8" spans="1:1" ht="57" customHeight="1">
      <c r="A8" s="577" t="s">
        <v>780</v>
      </c>
    </row>
    <row r="9" spans="1:1" ht="8" customHeight="1">
      <c r="A9" s="577"/>
    </row>
    <row r="10" spans="1:1" ht="38.25" customHeight="1">
      <c r="A10" s="577" t="s">
        <v>781</v>
      </c>
    </row>
    <row r="11" spans="1:1" ht="8.25" customHeight="1">
      <c r="A11" s="577"/>
    </row>
    <row r="12" spans="1:1" ht="56.35" customHeight="1">
      <c r="A12" s="577" t="s">
        <v>773</v>
      </c>
    </row>
    <row r="13" spans="1:1" ht="8" customHeight="1">
      <c r="A13" s="577"/>
    </row>
    <row r="14" spans="1:1" s="523" customFormat="1" ht="53.25" customHeight="1">
      <c r="A14" s="522" t="s">
        <v>782</v>
      </c>
    </row>
    <row r="15" spans="1:1" s="523" customFormat="1" ht="37.5" customHeight="1">
      <c r="A15" s="522" t="s">
        <v>273</v>
      </c>
    </row>
    <row r="16" spans="1:1" ht="8" customHeight="1">
      <c r="A16" s="577"/>
    </row>
    <row r="17" spans="1:1" s="523" customFormat="1" ht="66.45" customHeight="1">
      <c r="A17" s="522" t="s">
        <v>763</v>
      </c>
    </row>
    <row r="18" spans="1:1" s="523" customFormat="1" ht="8.1" customHeight="1">
      <c r="A18" s="522"/>
    </row>
    <row r="19" spans="1:1" s="523" customFormat="1" ht="37.700000000000003" customHeight="1">
      <c r="A19" s="522" t="s">
        <v>272</v>
      </c>
    </row>
    <row r="20" spans="1:1" s="523" customFormat="1" ht="8.1" customHeight="1">
      <c r="A20" s="522"/>
    </row>
    <row r="21" spans="1:1" s="523" customFormat="1" ht="51.45" customHeight="1">
      <c r="A21" s="525" t="s">
        <v>761</v>
      </c>
    </row>
    <row r="22" spans="1:1" s="523" customFormat="1" ht="8.1" customHeight="1">
      <c r="A22" s="522"/>
    </row>
    <row r="23" spans="1:1" s="523" customFormat="1" ht="56.7" customHeight="1">
      <c r="A23" s="522" t="s">
        <v>762</v>
      </c>
    </row>
    <row r="24" spans="1:1" ht="3" customHeight="1">
      <c r="A24" s="577"/>
    </row>
    <row r="25" spans="1:1" s="523" customFormat="1" ht="76" customHeight="1">
      <c r="A25" s="522" t="s">
        <v>760</v>
      </c>
    </row>
    <row r="26" spans="1:1" ht="8" customHeight="1">
      <c r="A26" s="577"/>
    </row>
    <row r="27" spans="1:1" ht="31.35" customHeight="1">
      <c r="A27" s="578" t="s">
        <v>764</v>
      </c>
    </row>
    <row r="28" spans="1:1" ht="8" customHeight="1">
      <c r="A28" s="577"/>
    </row>
    <row r="29" spans="1:1" ht="34.35" customHeight="1">
      <c r="A29" s="579" t="s">
        <v>765</v>
      </c>
    </row>
    <row r="30" spans="1:1" ht="8" customHeight="1">
      <c r="A30" s="577"/>
    </row>
    <row r="31" spans="1:1" ht="47.35" customHeight="1">
      <c r="A31" s="577" t="s">
        <v>766</v>
      </c>
    </row>
    <row r="32" spans="1:1" ht="8" customHeight="1">
      <c r="A32" s="577"/>
    </row>
    <row r="33" spans="1:1" s="523" customFormat="1" ht="56.35" customHeight="1">
      <c r="A33" s="524" t="s">
        <v>759</v>
      </c>
    </row>
    <row r="34" spans="1:1" ht="8" customHeight="1">
      <c r="A34" s="577"/>
    </row>
    <row r="35" spans="1:1" s="523" customFormat="1" ht="47" customHeight="1">
      <c r="A35" s="522" t="s">
        <v>767</v>
      </c>
    </row>
    <row r="36" spans="1:1" ht="8" customHeight="1">
      <c r="A36" s="577"/>
    </row>
    <row r="37" spans="1:1" s="523" customFormat="1" ht="49.5" customHeight="1">
      <c r="A37" s="522" t="s">
        <v>758</v>
      </c>
    </row>
    <row r="38" spans="1:1" ht="31.35" customHeight="1">
      <c r="A38" s="580" t="s">
        <v>783</v>
      </c>
    </row>
    <row r="39" spans="1:1" ht="8" customHeight="1">
      <c r="A39" s="577"/>
    </row>
    <row r="40" spans="1:1" ht="25.35">
      <c r="A40" s="579" t="s">
        <v>379</v>
      </c>
    </row>
    <row r="41" spans="1:1" ht="8" customHeight="1">
      <c r="A41" s="577"/>
    </row>
    <row r="42" spans="1:1" ht="17.350000000000001" customHeight="1">
      <c r="A42" s="520" t="s">
        <v>746</v>
      </c>
    </row>
    <row r="43" spans="1:1" ht="26.7" customHeight="1">
      <c r="A43" s="521" t="s">
        <v>747</v>
      </c>
    </row>
    <row r="44" spans="1:1" ht="30.75" customHeight="1">
      <c r="A44" s="577" t="s">
        <v>748</v>
      </c>
    </row>
    <row r="45" spans="1:1" ht="63" customHeight="1">
      <c r="A45" s="577" t="s">
        <v>784</v>
      </c>
    </row>
    <row r="46" spans="1:1" ht="25" customHeight="1">
      <c r="A46" s="521" t="s">
        <v>749</v>
      </c>
    </row>
    <row r="47" spans="1:1" ht="39.700000000000003" customHeight="1">
      <c r="A47" s="581" t="s">
        <v>750</v>
      </c>
    </row>
    <row r="48" spans="1:1" ht="37" customHeight="1">
      <c r="A48" s="577" t="s">
        <v>274</v>
      </c>
    </row>
    <row r="49" spans="1:1" ht="5" customHeight="1">
      <c r="A49" s="577"/>
    </row>
    <row r="50" spans="1:1" ht="25" customHeight="1">
      <c r="A50" s="521" t="s">
        <v>751</v>
      </c>
    </row>
    <row r="51" spans="1:1" ht="42.7" customHeight="1">
      <c r="A51" s="582" t="s">
        <v>785</v>
      </c>
    </row>
    <row r="52" spans="1:1" ht="39.700000000000003" customHeight="1">
      <c r="A52" s="522" t="s">
        <v>752</v>
      </c>
    </row>
    <row r="53" spans="1:1" ht="38.35" customHeight="1">
      <c r="A53" s="522" t="s">
        <v>753</v>
      </c>
    </row>
    <row r="54" spans="1:1" ht="78.349999999999994" customHeight="1">
      <c r="A54" s="577" t="s">
        <v>756</v>
      </c>
    </row>
    <row r="55" spans="1:1" ht="99.35" customHeight="1">
      <c r="A55" s="577" t="s">
        <v>786</v>
      </c>
    </row>
    <row r="56" spans="1:1" ht="42.7" customHeight="1">
      <c r="A56" s="583" t="s">
        <v>769</v>
      </c>
    </row>
    <row r="57" spans="1:1" ht="8" customHeight="1">
      <c r="A57" s="584"/>
    </row>
    <row r="58" spans="1:1">
      <c r="A58" s="585" t="s">
        <v>754</v>
      </c>
    </row>
    <row r="59" spans="1:1" s="523" customFormat="1" ht="34.5" customHeight="1">
      <c r="A59" s="528" t="s">
        <v>768</v>
      </c>
    </row>
    <row r="60" spans="1:1" s="523" customFormat="1" ht="33.75" customHeight="1">
      <c r="A60" s="526" t="s">
        <v>755</v>
      </c>
    </row>
    <row r="61" spans="1:1" s="523" customFormat="1" ht="19.95" customHeight="1">
      <c r="A61" s="527" t="s">
        <v>787</v>
      </c>
    </row>
    <row r="62" spans="1:1" ht="8" customHeight="1">
      <c r="A62" s="586"/>
    </row>
    <row r="63" spans="1:1" s="523" customFormat="1" ht="24.45" customHeight="1">
      <c r="A63" s="521" t="s">
        <v>757</v>
      </c>
    </row>
    <row r="64" spans="1:1" s="523" customFormat="1" ht="8.1" customHeight="1">
      <c r="A64" s="522"/>
    </row>
    <row r="65" spans="1:1" s="523" customFormat="1" ht="36.75" customHeight="1">
      <c r="A65" s="529" t="s">
        <v>788</v>
      </c>
    </row>
    <row r="66" spans="1:1" ht="8" customHeight="1">
      <c r="A66" s="586"/>
    </row>
    <row r="67" spans="1:1" ht="32" customHeight="1">
      <c r="A67" s="582" t="s">
        <v>793</v>
      </c>
    </row>
  </sheetData>
  <sheetProtection algorithmName="SHA-512" hashValue="ax7RXJNf0XRry1iKl3CbMarT1P1xbgSjfy5Zy9adYUhfl0aFxKhTloCYk5PgNrGoiHMtv3lf+t/Lkr3DNJxZiA==" saltValue="JtdckDSy3ac4fsRydvPbmQ==" spinCount="100000" sheet="1" objects="1" scenarios="1"/>
  <pageMargins left="0.70866141732283472" right="0.70866141732283472" top="0.78740157480314965" bottom="0.78740157480314965" header="0.31496062992125984" footer="0.31496062992125984"/>
  <pageSetup paperSize="9" scale="25" orientation="landscape" r:id="rId1"/>
  <headerFooter>
    <oddHeader xml:space="preserve">&amp;L&amp;"Arial,Standard"&amp;8&amp;F
&amp;C&amp;"Arial,Standard"&amp;8&amp;A&amp;R&amp;G </oddHeader>
    <oddFooter xml:space="preserve">&amp;C&amp;"Arial,Standard"&amp;8Seite &amp;P von &amp;N Seiten&amp;R&amp;"Arial,Standard"&amp;8copyright by: SV </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1147C-5C47-48EC-8017-DF615EFE34A0}">
  <sheetPr codeName="Tabelle8">
    <tabColor rgb="FFCCFFCC"/>
    <pageSetUpPr fitToPage="1"/>
  </sheetPr>
  <dimension ref="A1:U95"/>
  <sheetViews>
    <sheetView workbookViewId="0">
      <selection activeCell="L90" sqref="L90"/>
    </sheetView>
  </sheetViews>
  <sheetFormatPr baseColWidth="10" defaultColWidth="14.5859375" defaultRowHeight="10.35"/>
  <cols>
    <col min="1" max="1" width="26.5859375" style="236" customWidth="1"/>
    <col min="2" max="2" width="10.5859375" style="236" customWidth="1"/>
    <col min="3" max="3" width="11.29296875" style="236" customWidth="1"/>
    <col min="4" max="5" width="11.5859375" style="255" customWidth="1"/>
    <col min="6" max="6" width="12.9375" style="255" customWidth="1"/>
    <col min="7" max="7" width="9" style="234" customWidth="1"/>
    <col min="8" max="8" width="12.5859375" style="236" customWidth="1"/>
    <col min="9" max="11" width="8.5859375" style="236" customWidth="1"/>
    <col min="12" max="12" width="12.5859375" style="236" customWidth="1"/>
    <col min="13" max="15" width="8.5859375" style="236" customWidth="1"/>
    <col min="16" max="18" width="7.5859375" style="236" customWidth="1"/>
    <col min="19" max="19" width="12.5859375" style="236" customWidth="1"/>
    <col min="20" max="16384" width="14.5859375" style="236"/>
  </cols>
  <sheetData>
    <row r="1" spans="1:21" ht="12.7">
      <c r="A1" s="419" t="s">
        <v>731</v>
      </c>
      <c r="B1" s="287"/>
      <c r="C1" s="287"/>
      <c r="D1" s="287"/>
      <c r="E1" s="288" t="s">
        <v>162</v>
      </c>
      <c r="F1" s="289" t="s">
        <v>774</v>
      </c>
    </row>
    <row r="2" spans="1:21" s="291" customFormat="1" ht="15" customHeight="1">
      <c r="A2" s="927" t="s">
        <v>34</v>
      </c>
      <c r="B2" s="928"/>
      <c r="C2" s="929"/>
      <c r="D2" s="930"/>
      <c r="E2" s="290"/>
      <c r="F2" s="587"/>
      <c r="G2" s="234"/>
      <c r="H2" s="931" t="s">
        <v>306</v>
      </c>
      <c r="I2" s="932"/>
      <c r="J2" s="932"/>
      <c r="K2" s="932"/>
      <c r="L2" s="932"/>
      <c r="M2" s="932"/>
      <c r="N2" s="932"/>
      <c r="O2" s="932"/>
      <c r="P2" s="932"/>
      <c r="Q2" s="932"/>
      <c r="R2" s="932"/>
      <c r="S2" s="933"/>
    </row>
    <row r="3" spans="1:21" s="291" customFormat="1" ht="3" customHeight="1">
      <c r="A3" s="292"/>
      <c r="B3" s="292"/>
      <c r="C3" s="236"/>
      <c r="F3" s="293"/>
      <c r="G3" s="234"/>
      <c r="H3" s="934"/>
      <c r="I3" s="935"/>
      <c r="J3" s="935"/>
      <c r="K3" s="935"/>
      <c r="L3" s="935"/>
      <c r="M3" s="935"/>
      <c r="N3" s="935"/>
      <c r="O3" s="935"/>
      <c r="P3" s="935"/>
      <c r="Q3" s="935"/>
      <c r="R3" s="935"/>
      <c r="S3" s="936"/>
    </row>
    <row r="4" spans="1:21" s="291" customFormat="1" ht="15" customHeight="1">
      <c r="A4" s="927" t="s">
        <v>153</v>
      </c>
      <c r="B4" s="928"/>
      <c r="C4" s="929"/>
      <c r="D4" s="930"/>
      <c r="E4" s="290"/>
      <c r="F4" s="587"/>
      <c r="G4" s="234"/>
      <c r="H4" s="937"/>
      <c r="I4" s="938"/>
      <c r="J4" s="938"/>
      <c r="K4" s="938"/>
      <c r="L4" s="938"/>
      <c r="M4" s="938"/>
      <c r="N4" s="938"/>
      <c r="O4" s="938"/>
      <c r="P4" s="938"/>
      <c r="Q4" s="938"/>
      <c r="R4" s="938"/>
      <c r="S4" s="939"/>
    </row>
    <row r="5" spans="1:21" s="291" customFormat="1" ht="3" customHeight="1">
      <c r="A5" s="292"/>
      <c r="B5" s="292"/>
      <c r="C5" s="236"/>
      <c r="F5" s="293"/>
      <c r="G5" s="234"/>
      <c r="H5" s="940" t="s">
        <v>125</v>
      </c>
      <c r="I5" s="940"/>
      <c r="J5" s="940"/>
      <c r="K5" s="941"/>
      <c r="L5" s="942" t="s">
        <v>210</v>
      </c>
      <c r="M5" s="943"/>
      <c r="N5" s="943"/>
      <c r="O5" s="943"/>
      <c r="P5" s="945" t="s">
        <v>126</v>
      </c>
      <c r="Q5" s="946"/>
      <c r="R5" s="947"/>
      <c r="S5" s="947"/>
    </row>
    <row r="6" spans="1:21" s="291" customFormat="1" ht="15" customHeight="1">
      <c r="A6" s="927" t="s">
        <v>35</v>
      </c>
      <c r="B6" s="928"/>
      <c r="C6" s="929"/>
      <c r="D6" s="930"/>
      <c r="E6" s="290"/>
      <c r="F6" s="587"/>
      <c r="G6" s="234"/>
      <c r="H6" s="940"/>
      <c r="I6" s="940"/>
      <c r="J6" s="940"/>
      <c r="K6" s="941"/>
      <c r="L6" s="944"/>
      <c r="M6" s="943"/>
      <c r="N6" s="943"/>
      <c r="O6" s="943"/>
      <c r="P6" s="948"/>
      <c r="Q6" s="947"/>
      <c r="R6" s="947"/>
      <c r="S6" s="947"/>
    </row>
    <row r="7" spans="1:21" s="291" customFormat="1" ht="3" customHeight="1">
      <c r="A7" s="292"/>
      <c r="B7" s="292"/>
      <c r="C7" s="294"/>
      <c r="D7" s="38"/>
      <c r="E7" s="38"/>
      <c r="G7" s="234"/>
      <c r="H7" s="940"/>
      <c r="I7" s="940"/>
      <c r="J7" s="940"/>
      <c r="K7" s="941"/>
      <c r="L7" s="944"/>
      <c r="M7" s="943"/>
      <c r="N7" s="943"/>
      <c r="O7" s="943"/>
      <c r="P7" s="948"/>
      <c r="Q7" s="947"/>
      <c r="R7" s="947"/>
      <c r="S7" s="947"/>
    </row>
    <row r="8" spans="1:21" s="291" customFormat="1" ht="15" customHeight="1">
      <c r="A8" s="949" t="s">
        <v>305</v>
      </c>
      <c r="B8" s="949"/>
      <c r="C8" s="949"/>
      <c r="D8" s="949"/>
      <c r="E8" s="295"/>
      <c r="F8" s="587"/>
      <c r="G8" s="234"/>
      <c r="H8" s="940"/>
      <c r="I8" s="940"/>
      <c r="J8" s="940"/>
      <c r="K8" s="941"/>
      <c r="L8" s="944"/>
      <c r="M8" s="943"/>
      <c r="N8" s="943"/>
      <c r="O8" s="943"/>
      <c r="P8" s="948"/>
      <c r="Q8" s="947"/>
      <c r="R8" s="947"/>
      <c r="S8" s="947"/>
    </row>
    <row r="9" spans="1:21" ht="3" customHeight="1">
      <c r="A9" s="296"/>
      <c r="B9" s="296"/>
      <c r="D9" s="297"/>
      <c r="E9" s="297"/>
      <c r="F9" s="297"/>
      <c r="H9" s="940"/>
      <c r="I9" s="940"/>
      <c r="J9" s="940"/>
      <c r="K9" s="941"/>
      <c r="L9" s="944"/>
      <c r="M9" s="943"/>
      <c r="N9" s="943"/>
      <c r="O9" s="943"/>
      <c r="P9" s="948"/>
      <c r="Q9" s="947"/>
      <c r="R9" s="947"/>
      <c r="S9" s="947"/>
    </row>
    <row r="10" spans="1:21" ht="18" customHeight="1">
      <c r="C10" s="298"/>
      <c r="D10" s="299" t="s">
        <v>36</v>
      </c>
      <c r="E10" s="299" t="s">
        <v>308</v>
      </c>
      <c r="F10" s="299" t="s">
        <v>37</v>
      </c>
      <c r="H10" s="950" t="s">
        <v>127</v>
      </c>
      <c r="I10" s="951"/>
      <c r="J10" s="951"/>
      <c r="K10" s="952"/>
      <c r="L10" s="953" t="s">
        <v>127</v>
      </c>
      <c r="M10" s="951"/>
      <c r="N10" s="951"/>
      <c r="O10" s="952"/>
      <c r="P10" s="954" t="s">
        <v>128</v>
      </c>
      <c r="Q10" s="955"/>
      <c r="R10" s="955"/>
      <c r="S10" s="955"/>
    </row>
    <row r="11" spans="1:21" ht="14.1" customHeight="1">
      <c r="A11" s="956" t="s">
        <v>792</v>
      </c>
      <c r="B11" s="957"/>
      <c r="C11" s="958"/>
      <c r="D11" s="303">
        <v>100</v>
      </c>
      <c r="E11" s="303">
        <v>100</v>
      </c>
      <c r="F11" s="304">
        <v>100</v>
      </c>
      <c r="H11" s="305">
        <v>80</v>
      </c>
      <c r="I11" s="253">
        <v>80</v>
      </c>
      <c r="J11" s="253">
        <v>80</v>
      </c>
      <c r="K11" s="253">
        <v>80</v>
      </c>
      <c r="L11" s="305">
        <v>100</v>
      </c>
      <c r="M11" s="253">
        <v>200</v>
      </c>
      <c r="N11" s="253">
        <v>200</v>
      </c>
      <c r="O11" s="253">
        <v>200</v>
      </c>
      <c r="P11" s="306">
        <v>30</v>
      </c>
      <c r="Q11" s="306">
        <v>30</v>
      </c>
      <c r="R11" s="306">
        <v>30</v>
      </c>
      <c r="S11" s="307" t="s">
        <v>129</v>
      </c>
    </row>
    <row r="12" spans="1:21" ht="14.1" customHeight="1">
      <c r="A12" s="956" t="s">
        <v>38</v>
      </c>
      <c r="B12" s="957"/>
      <c r="C12" s="958"/>
      <c r="D12" s="308">
        <v>15</v>
      </c>
      <c r="E12" s="308">
        <v>15</v>
      </c>
      <c r="F12" s="308">
        <v>15</v>
      </c>
      <c r="H12" s="305">
        <v>30</v>
      </c>
      <c r="I12" s="2"/>
      <c r="J12" s="2"/>
      <c r="K12" s="309"/>
      <c r="L12" s="305">
        <v>75</v>
      </c>
      <c r="M12" s="2"/>
      <c r="N12" s="2"/>
      <c r="O12" s="310"/>
      <c r="P12" s="311"/>
      <c r="Q12" s="312"/>
      <c r="R12" s="312"/>
      <c r="S12" s="313"/>
      <c r="U12" s="255"/>
    </row>
    <row r="13" spans="1:21" ht="12" customHeight="1">
      <c r="A13" s="145" t="s">
        <v>188</v>
      </c>
      <c r="B13" s="314"/>
      <c r="C13" s="315"/>
      <c r="D13" s="588"/>
      <c r="E13" s="588"/>
      <c r="F13" s="588"/>
      <c r="H13" s="316" t="s">
        <v>130</v>
      </c>
      <c r="I13" s="253">
        <f>D13*$H$12%</f>
        <v>0</v>
      </c>
      <c r="J13" s="253">
        <f>E13*$H$12%</f>
        <v>0</v>
      </c>
      <c r="K13" s="317">
        <f>F13*$H$12%</f>
        <v>0</v>
      </c>
      <c r="L13" s="318">
        <v>150</v>
      </c>
      <c r="M13" s="319">
        <f>D13*$L$12%</f>
        <v>0</v>
      </c>
      <c r="N13" s="319">
        <f>E13*$L$12%</f>
        <v>0</v>
      </c>
      <c r="O13" s="319">
        <f>F13*$L$12%</f>
        <v>0</v>
      </c>
      <c r="P13" s="311"/>
      <c r="Q13" s="312"/>
      <c r="R13" s="312"/>
      <c r="S13" s="313"/>
      <c r="U13" s="255"/>
    </row>
    <row r="14" spans="1:21" ht="12" customHeight="1">
      <c r="A14" s="145" t="s">
        <v>189</v>
      </c>
      <c r="B14" s="314"/>
      <c r="C14" s="315"/>
      <c r="D14" s="588"/>
      <c r="E14" s="588"/>
      <c r="F14" s="588"/>
      <c r="H14" s="316" t="s">
        <v>130</v>
      </c>
      <c r="I14" s="253">
        <f t="shared" ref="I14:J19" si="0">D14*$H$12%</f>
        <v>0</v>
      </c>
      <c r="J14" s="253">
        <f t="shared" si="0"/>
        <v>0</v>
      </c>
      <c r="K14" s="317">
        <f>F14*$H$12%</f>
        <v>0</v>
      </c>
      <c r="L14" s="318">
        <v>150</v>
      </c>
      <c r="M14" s="319">
        <f t="shared" ref="M14:N19" si="1">D14*$L$12%</f>
        <v>0</v>
      </c>
      <c r="N14" s="319">
        <f t="shared" si="1"/>
        <v>0</v>
      </c>
      <c r="O14" s="319">
        <f>F14*$L$12%</f>
        <v>0</v>
      </c>
      <c r="P14" s="311"/>
      <c r="Q14" s="312"/>
      <c r="R14" s="312"/>
      <c r="S14" s="313"/>
      <c r="U14" s="255"/>
    </row>
    <row r="15" spans="1:21" ht="12" customHeight="1">
      <c r="A15" s="145" t="s">
        <v>190</v>
      </c>
      <c r="B15" s="314"/>
      <c r="C15" s="315"/>
      <c r="D15" s="588"/>
      <c r="E15" s="588"/>
      <c r="F15" s="235"/>
      <c r="H15" s="316" t="s">
        <v>130</v>
      </c>
      <c r="I15" s="253">
        <f t="shared" si="0"/>
        <v>0</v>
      </c>
      <c r="J15" s="253">
        <f t="shared" si="0"/>
        <v>0</v>
      </c>
      <c r="K15" s="320"/>
      <c r="L15" s="318">
        <v>150</v>
      </c>
      <c r="M15" s="319">
        <f t="shared" si="1"/>
        <v>0</v>
      </c>
      <c r="N15" s="319">
        <f t="shared" si="1"/>
        <v>0</v>
      </c>
      <c r="O15" s="321"/>
      <c r="P15" s="311"/>
      <c r="Q15" s="312"/>
      <c r="R15" s="312"/>
      <c r="S15" s="313"/>
      <c r="U15" s="255"/>
    </row>
    <row r="16" spans="1:21" ht="12" customHeight="1">
      <c r="A16" s="145" t="s">
        <v>39</v>
      </c>
      <c r="B16" s="314"/>
      <c r="C16" s="315"/>
      <c r="D16" s="588"/>
      <c r="E16" s="588"/>
      <c r="F16" s="235"/>
      <c r="H16" s="316" t="s">
        <v>130</v>
      </c>
      <c r="I16" s="253">
        <f t="shared" si="0"/>
        <v>0</v>
      </c>
      <c r="J16" s="253">
        <f t="shared" si="0"/>
        <v>0</v>
      </c>
      <c r="K16" s="322"/>
      <c r="L16" s="318">
        <v>150</v>
      </c>
      <c r="M16" s="319">
        <f t="shared" si="1"/>
        <v>0</v>
      </c>
      <c r="N16" s="319">
        <f t="shared" si="1"/>
        <v>0</v>
      </c>
      <c r="O16" s="323"/>
      <c r="P16" s="311"/>
      <c r="Q16" s="312"/>
      <c r="R16" s="312"/>
      <c r="S16" s="313"/>
      <c r="U16" s="255"/>
    </row>
    <row r="17" spans="1:21" ht="12" customHeight="1">
      <c r="A17" s="145" t="s">
        <v>40</v>
      </c>
      <c r="B17" s="314"/>
      <c r="C17" s="315"/>
      <c r="D17" s="588"/>
      <c r="E17" s="588"/>
      <c r="F17" s="324"/>
      <c r="H17" s="316" t="s">
        <v>130</v>
      </c>
      <c r="I17" s="325">
        <f t="shared" si="0"/>
        <v>0</v>
      </c>
      <c r="J17" s="325">
        <f t="shared" si="0"/>
        <v>0</v>
      </c>
      <c r="K17" s="326"/>
      <c r="L17" s="318">
        <v>150</v>
      </c>
      <c r="M17" s="327">
        <f t="shared" si="1"/>
        <v>0</v>
      </c>
      <c r="N17" s="327">
        <f t="shared" si="1"/>
        <v>0</v>
      </c>
      <c r="O17" s="328"/>
      <c r="P17" s="311"/>
      <c r="Q17" s="312"/>
      <c r="R17" s="312"/>
      <c r="S17" s="313"/>
      <c r="U17" s="255"/>
    </row>
    <row r="18" spans="1:21" ht="12" customHeight="1">
      <c r="A18" s="145" t="s">
        <v>41</v>
      </c>
      <c r="B18" s="314"/>
      <c r="C18" s="315"/>
      <c r="D18" s="588"/>
      <c r="E18" s="588"/>
      <c r="F18" s="589"/>
      <c r="H18" s="316" t="s">
        <v>130</v>
      </c>
      <c r="I18" s="253">
        <f t="shared" si="0"/>
        <v>0</v>
      </c>
      <c r="J18" s="253">
        <f t="shared" si="0"/>
        <v>0</v>
      </c>
      <c r="K18" s="317">
        <f>F18*$H$12%</f>
        <v>0</v>
      </c>
      <c r="L18" s="318">
        <v>150</v>
      </c>
      <c r="M18" s="319">
        <f t="shared" si="1"/>
        <v>0</v>
      </c>
      <c r="N18" s="319">
        <f t="shared" si="1"/>
        <v>0</v>
      </c>
      <c r="O18" s="319">
        <f>F18*$L$12%</f>
        <v>0</v>
      </c>
      <c r="P18" s="311"/>
      <c r="Q18" s="312"/>
      <c r="R18" s="312"/>
      <c r="S18" s="313"/>
    </row>
    <row r="19" spans="1:21" ht="12" customHeight="1">
      <c r="A19" s="145" t="s">
        <v>119</v>
      </c>
      <c r="B19" s="314"/>
      <c r="C19" s="315"/>
      <c r="D19" s="588"/>
      <c r="E19" s="588"/>
      <c r="F19" s="588"/>
      <c r="H19" s="316" t="s">
        <v>130</v>
      </c>
      <c r="I19" s="253">
        <f t="shared" si="0"/>
        <v>0</v>
      </c>
      <c r="J19" s="253">
        <f t="shared" si="0"/>
        <v>0</v>
      </c>
      <c r="K19" s="317">
        <f>F19*$H$12%</f>
        <v>0</v>
      </c>
      <c r="L19" s="318">
        <v>150</v>
      </c>
      <c r="M19" s="319">
        <f t="shared" si="1"/>
        <v>0</v>
      </c>
      <c r="N19" s="319">
        <f t="shared" si="1"/>
        <v>0</v>
      </c>
      <c r="O19" s="319">
        <f>F19*$L$12%</f>
        <v>0</v>
      </c>
      <c r="P19" s="311"/>
      <c r="Q19" s="312"/>
      <c r="R19" s="312"/>
      <c r="S19" s="313"/>
    </row>
    <row r="20" spans="1:21" ht="12" customHeight="1">
      <c r="A20" s="145" t="s">
        <v>15</v>
      </c>
      <c r="B20" s="314"/>
      <c r="C20" s="315"/>
      <c r="D20" s="588"/>
      <c r="E20" s="588"/>
      <c r="F20" s="588"/>
      <c r="H20" s="329" t="s">
        <v>131</v>
      </c>
      <c r="I20" s="330">
        <f>D20*$H$11%</f>
        <v>0</v>
      </c>
      <c r="J20" s="330">
        <f>E20*$H$11%</f>
        <v>0</v>
      </c>
      <c r="K20" s="331">
        <f>F20*$H$11%</f>
        <v>0</v>
      </c>
      <c r="L20" s="332">
        <v>100</v>
      </c>
      <c r="M20" s="333">
        <f>D20*$L$11%</f>
        <v>0</v>
      </c>
      <c r="N20" s="333">
        <f>E20*$L$11%</f>
        <v>0</v>
      </c>
      <c r="O20" s="333">
        <f>F20*$L$11%</f>
        <v>0</v>
      </c>
      <c r="P20" s="311"/>
      <c r="Q20" s="312"/>
      <c r="R20" s="312"/>
      <c r="S20" s="313"/>
    </row>
    <row r="21" spans="1:21" ht="14.1" customHeight="1">
      <c r="A21" s="924" t="s">
        <v>16</v>
      </c>
      <c r="B21" s="925"/>
      <c r="C21" s="926"/>
      <c r="D21" s="334">
        <f>SUM(D13:D20)</f>
        <v>0</v>
      </c>
      <c r="E21" s="334">
        <f>SUM(E13:E20)</f>
        <v>0</v>
      </c>
      <c r="F21" s="334">
        <f>SUM(F13:F20)</f>
        <v>0</v>
      </c>
      <c r="H21" s="335" t="s">
        <v>132</v>
      </c>
      <c r="I21" s="253">
        <f>SUM(I13:I20)</f>
        <v>0</v>
      </c>
      <c r="J21" s="253">
        <f>SUM(J13:J20)</f>
        <v>0</v>
      </c>
      <c r="K21" s="317">
        <f>SUM(K13:K20)</f>
        <v>0</v>
      </c>
      <c r="L21" s="336" t="s">
        <v>132</v>
      </c>
      <c r="M21" s="319">
        <f>SUM(M13:M20)</f>
        <v>0</v>
      </c>
      <c r="N21" s="319">
        <f>SUM(N13:N20)</f>
        <v>0</v>
      </c>
      <c r="O21" s="253">
        <f>SUM(O13:O20)</f>
        <v>0</v>
      </c>
      <c r="P21" s="306">
        <f>D21</f>
        <v>0</v>
      </c>
      <c r="Q21" s="306">
        <f>E21</f>
        <v>0</v>
      </c>
      <c r="R21" s="306">
        <f>F21</f>
        <v>0</v>
      </c>
      <c r="S21" s="307" t="s">
        <v>129</v>
      </c>
    </row>
    <row r="22" spans="1:21" ht="14.1" customHeight="1">
      <c r="A22" s="956" t="s">
        <v>17</v>
      </c>
      <c r="B22" s="957"/>
      <c r="C22" s="960"/>
      <c r="D22" s="235"/>
      <c r="E22" s="235"/>
      <c r="F22" s="338"/>
      <c r="H22" s="335"/>
      <c r="I22" s="2"/>
      <c r="J22" s="2"/>
      <c r="K22" s="326"/>
      <c r="L22" s="336"/>
      <c r="M22" s="2"/>
      <c r="N22" s="2"/>
      <c r="O22" s="310"/>
      <c r="P22" s="311"/>
      <c r="Q22" s="312"/>
      <c r="R22" s="312"/>
      <c r="S22" s="313"/>
    </row>
    <row r="23" spans="1:21" ht="12" customHeight="1">
      <c r="A23" s="961" t="s">
        <v>106</v>
      </c>
      <c r="B23" s="961"/>
      <c r="C23" s="962"/>
      <c r="D23" s="589"/>
      <c r="E23" s="589"/>
      <c r="F23" s="589"/>
      <c r="H23" s="335"/>
      <c r="I23" s="2"/>
      <c r="J23" s="2"/>
      <c r="K23" s="326"/>
      <c r="L23" s="336"/>
      <c r="M23" s="2"/>
      <c r="N23" s="2"/>
      <c r="O23" s="310"/>
      <c r="P23" s="311"/>
      <c r="Q23" s="312"/>
      <c r="R23" s="312"/>
      <c r="S23" s="313"/>
    </row>
    <row r="24" spans="1:21" ht="12" customHeight="1">
      <c r="A24" s="961" t="s">
        <v>107</v>
      </c>
      <c r="B24" s="961"/>
      <c r="C24" s="962"/>
      <c r="D24" s="589"/>
      <c r="E24" s="589"/>
      <c r="F24" s="589"/>
      <c r="H24" s="335"/>
      <c r="I24" s="3"/>
      <c r="J24" s="3"/>
      <c r="K24" s="339"/>
      <c r="L24" s="336"/>
      <c r="M24" s="3"/>
      <c r="N24" s="3"/>
      <c r="O24" s="340"/>
      <c r="P24" s="311"/>
      <c r="Q24" s="312"/>
      <c r="R24" s="312"/>
      <c r="S24" s="313"/>
    </row>
    <row r="25" spans="1:21" ht="12" customHeight="1">
      <c r="A25" s="961" t="s">
        <v>108</v>
      </c>
      <c r="B25" s="961"/>
      <c r="C25" s="962"/>
      <c r="D25" s="589"/>
      <c r="E25" s="589"/>
      <c r="F25" s="589"/>
      <c r="H25" s="335"/>
      <c r="I25" s="3"/>
      <c r="J25" s="3"/>
      <c r="K25" s="339"/>
      <c r="L25" s="336"/>
      <c r="M25" s="3"/>
      <c r="N25" s="3"/>
      <c r="O25" s="340"/>
      <c r="P25" s="311"/>
      <c r="Q25" s="312"/>
      <c r="R25" s="312"/>
      <c r="S25" s="313"/>
    </row>
    <row r="26" spans="1:21" ht="12" customHeight="1">
      <c r="A26" s="961" t="s">
        <v>109</v>
      </c>
      <c r="B26" s="961"/>
      <c r="C26" s="962"/>
      <c r="D26" s="589"/>
      <c r="E26" s="589"/>
      <c r="F26" s="589"/>
      <c r="H26" s="341"/>
      <c r="I26" s="4"/>
      <c r="J26" s="4"/>
      <c r="K26" s="326"/>
      <c r="L26" s="336"/>
      <c r="M26" s="2"/>
      <c r="N26" s="2"/>
      <c r="O26" s="310"/>
      <c r="P26" s="311"/>
      <c r="Q26" s="312"/>
      <c r="R26" s="312"/>
      <c r="S26" s="313"/>
    </row>
    <row r="27" spans="1:21" ht="12" customHeight="1">
      <c r="A27" s="961" t="s">
        <v>110</v>
      </c>
      <c r="B27" s="961"/>
      <c r="C27" s="962"/>
      <c r="D27" s="589"/>
      <c r="E27" s="589"/>
      <c r="F27" s="589"/>
      <c r="H27" s="341"/>
      <c r="I27" s="4"/>
      <c r="J27" s="4"/>
      <c r="K27" s="326"/>
      <c r="L27" s="336"/>
      <c r="M27" s="2"/>
      <c r="N27" s="2"/>
      <c r="O27" s="310"/>
      <c r="P27" s="311"/>
      <c r="Q27" s="312"/>
      <c r="R27" s="312"/>
      <c r="S27" s="313"/>
    </row>
    <row r="28" spans="1:21" ht="12" customHeight="1">
      <c r="A28" s="961" t="s">
        <v>111</v>
      </c>
      <c r="B28" s="961"/>
      <c r="C28" s="962"/>
      <c r="D28" s="589"/>
      <c r="E28" s="589"/>
      <c r="F28" s="589"/>
      <c r="H28" s="341"/>
      <c r="I28" s="4"/>
      <c r="J28" s="4"/>
      <c r="K28" s="326"/>
      <c r="L28" s="336"/>
      <c r="M28" s="2"/>
      <c r="N28" s="2"/>
      <c r="O28" s="310"/>
      <c r="P28" s="311"/>
      <c r="Q28" s="312"/>
      <c r="R28" s="312"/>
      <c r="S28" s="313"/>
    </row>
    <row r="29" spans="1:21" ht="12" customHeight="1">
      <c r="A29" s="961" t="s">
        <v>112</v>
      </c>
      <c r="B29" s="961"/>
      <c r="C29" s="962"/>
      <c r="D29" s="589"/>
      <c r="E29" s="589"/>
      <c r="F29" s="589"/>
      <c r="H29" s="341"/>
      <c r="I29" s="4"/>
      <c r="J29" s="4"/>
      <c r="K29" s="326"/>
      <c r="L29" s="336"/>
      <c r="M29" s="2"/>
      <c r="N29" s="2"/>
      <c r="O29" s="310"/>
      <c r="P29" s="311"/>
      <c r="Q29" s="312"/>
      <c r="R29" s="312"/>
      <c r="S29" s="313"/>
    </row>
    <row r="30" spans="1:21" ht="12" customHeight="1">
      <c r="A30" s="961" t="s">
        <v>113</v>
      </c>
      <c r="B30" s="961"/>
      <c r="C30" s="962"/>
      <c r="D30" s="589"/>
      <c r="E30" s="589"/>
      <c r="F30" s="589"/>
      <c r="H30" s="341"/>
      <c r="I30" s="4"/>
      <c r="J30" s="4"/>
      <c r="K30" s="326"/>
      <c r="L30" s="336"/>
      <c r="M30" s="2"/>
      <c r="N30" s="2"/>
      <c r="O30" s="310"/>
      <c r="P30" s="311"/>
      <c r="Q30" s="312"/>
      <c r="R30" s="312"/>
      <c r="S30" s="313"/>
    </row>
    <row r="31" spans="1:21" ht="12" customHeight="1">
      <c r="A31" s="961" t="s">
        <v>114</v>
      </c>
      <c r="B31" s="961"/>
      <c r="C31" s="962"/>
      <c r="D31" s="589"/>
      <c r="E31" s="589"/>
      <c r="F31" s="589"/>
      <c r="H31" s="341"/>
      <c r="I31" s="4"/>
      <c r="J31" s="4"/>
      <c r="K31" s="326"/>
      <c r="L31" s="336"/>
      <c r="M31" s="2"/>
      <c r="N31" s="2"/>
      <c r="O31" s="310"/>
      <c r="P31" s="311"/>
      <c r="Q31" s="312"/>
      <c r="R31" s="312"/>
      <c r="S31" s="313"/>
    </row>
    <row r="32" spans="1:21" ht="12" customHeight="1">
      <c r="A32" s="961" t="s">
        <v>115</v>
      </c>
      <c r="B32" s="961"/>
      <c r="C32" s="962"/>
      <c r="D32" s="589"/>
      <c r="E32" s="589"/>
      <c r="F32" s="589"/>
      <c r="H32" s="335"/>
      <c r="I32" s="2"/>
      <c r="J32" s="2"/>
      <c r="K32" s="326"/>
      <c r="L32" s="336"/>
      <c r="M32" s="2"/>
      <c r="N32" s="2"/>
      <c r="O32" s="310"/>
      <c r="P32" s="311"/>
      <c r="Q32" s="312"/>
      <c r="R32" s="312"/>
      <c r="S32" s="313"/>
    </row>
    <row r="33" spans="1:19" ht="14.1" customHeight="1">
      <c r="A33" s="924" t="s">
        <v>177</v>
      </c>
      <c r="B33" s="925"/>
      <c r="C33" s="959"/>
      <c r="D33" s="334">
        <f>SUM(D23:D32)+D21</f>
        <v>0</v>
      </c>
      <c r="E33" s="334">
        <f>SUM(E23:E32)+E21</f>
        <v>0</v>
      </c>
      <c r="F33" s="334">
        <f>SUM(F23:F32)+F21</f>
        <v>0</v>
      </c>
      <c r="H33" s="316"/>
      <c r="I33" s="2"/>
      <c r="J33" s="2"/>
      <c r="K33" s="326"/>
      <c r="L33" s="342"/>
      <c r="M33" s="2"/>
      <c r="N33" s="2"/>
      <c r="O33" s="310"/>
      <c r="P33" s="311"/>
      <c r="Q33" s="312"/>
      <c r="R33" s="312"/>
      <c r="S33" s="313"/>
    </row>
    <row r="34" spans="1:19" ht="14.1" customHeight="1">
      <c r="A34" s="963" t="s">
        <v>18</v>
      </c>
      <c r="B34" s="964"/>
      <c r="C34" s="958"/>
      <c r="D34" s="343"/>
      <c r="E34" s="343"/>
      <c r="F34" s="343"/>
      <c r="H34" s="316"/>
      <c r="I34" s="2"/>
      <c r="J34" s="2"/>
      <c r="K34" s="326"/>
      <c r="L34" s="342"/>
      <c r="M34" s="2"/>
      <c r="N34" s="2"/>
      <c r="O34" s="310"/>
      <c r="P34" s="311"/>
      <c r="Q34" s="312"/>
      <c r="R34" s="312"/>
      <c r="S34" s="313"/>
    </row>
    <row r="35" spans="1:19" ht="12" customHeight="1">
      <c r="A35" s="961" t="s">
        <v>116</v>
      </c>
      <c r="B35" s="961"/>
      <c r="C35" s="962"/>
      <c r="D35" s="589"/>
      <c r="E35" s="589"/>
      <c r="F35" s="589"/>
      <c r="H35" s="329" t="s">
        <v>131</v>
      </c>
      <c r="I35" s="330">
        <f>D35*$H$11%</f>
        <v>0</v>
      </c>
      <c r="J35" s="330">
        <f>E35*$H$11%</f>
        <v>0</v>
      </c>
      <c r="K35" s="331">
        <f>F35*$H$11%</f>
        <v>0</v>
      </c>
      <c r="L35" s="332">
        <v>100</v>
      </c>
      <c r="M35" s="330">
        <f>D35*$L$11%</f>
        <v>0</v>
      </c>
      <c r="N35" s="330">
        <f>E35*$L$11%</f>
        <v>0</v>
      </c>
      <c r="O35" s="330">
        <f>F35*$L$11%</f>
        <v>0</v>
      </c>
      <c r="P35" s="306">
        <f>D35</f>
        <v>0</v>
      </c>
      <c r="Q35" s="306">
        <f>E35</f>
        <v>0</v>
      </c>
      <c r="R35" s="306">
        <f>SUM(F35)</f>
        <v>0</v>
      </c>
      <c r="S35" s="307" t="s">
        <v>129</v>
      </c>
    </row>
    <row r="36" spans="1:19" ht="12" customHeight="1">
      <c r="A36" s="961" t="s">
        <v>117</v>
      </c>
      <c r="B36" s="961"/>
      <c r="C36" s="962"/>
      <c r="D36" s="589"/>
      <c r="E36" s="589"/>
      <c r="F36" s="589"/>
      <c r="H36" s="316"/>
      <c r="I36" s="2"/>
      <c r="J36" s="2"/>
      <c r="K36" s="326"/>
      <c r="L36" s="342"/>
      <c r="M36" s="2"/>
      <c r="N36" s="2"/>
      <c r="O36" s="310"/>
      <c r="P36" s="311"/>
      <c r="Q36" s="312"/>
      <c r="R36" s="312"/>
      <c r="S36" s="313"/>
    </row>
    <row r="37" spans="1:19" ht="12" customHeight="1">
      <c r="A37" s="961" t="s">
        <v>118</v>
      </c>
      <c r="B37" s="961"/>
      <c r="C37" s="962"/>
      <c r="D37" s="589"/>
      <c r="E37" s="589"/>
      <c r="F37" s="589"/>
      <c r="H37" s="316"/>
      <c r="I37" s="2"/>
      <c r="J37" s="2"/>
      <c r="K37" s="326"/>
      <c r="L37" s="342"/>
      <c r="M37" s="2"/>
      <c r="N37" s="2"/>
      <c r="O37" s="310"/>
      <c r="P37" s="311"/>
      <c r="Q37" s="312"/>
      <c r="R37" s="312"/>
      <c r="S37" s="313"/>
    </row>
    <row r="38" spans="1:19" ht="14.1" customHeight="1">
      <c r="A38" s="965" t="s">
        <v>19</v>
      </c>
      <c r="B38" s="966"/>
      <c r="C38" s="959"/>
      <c r="D38" s="334">
        <f>SUM(D35:D37)+D11+D33</f>
        <v>100</v>
      </c>
      <c r="E38" s="334">
        <f>SUM(E35:E37)+E11+E33</f>
        <v>100</v>
      </c>
      <c r="F38" s="334">
        <f>SUM(F35:F37)+F11+F33</f>
        <v>100</v>
      </c>
      <c r="H38" s="316"/>
      <c r="I38" s="2"/>
      <c r="J38" s="2"/>
      <c r="K38" s="326"/>
      <c r="L38" s="342"/>
      <c r="M38" s="2"/>
      <c r="N38" s="2"/>
      <c r="O38" s="310"/>
      <c r="P38" s="311"/>
      <c r="Q38" s="312"/>
      <c r="R38" s="312"/>
      <c r="S38" s="313"/>
    </row>
    <row r="39" spans="1:19" ht="14.1" customHeight="1">
      <c r="A39" s="963" t="s">
        <v>20</v>
      </c>
      <c r="B39" s="964"/>
      <c r="C39" s="958"/>
      <c r="D39" s="343"/>
      <c r="E39" s="343"/>
      <c r="F39" s="343"/>
      <c r="H39" s="316"/>
      <c r="I39" s="326"/>
      <c r="J39" s="326"/>
      <c r="K39" s="326"/>
      <c r="L39" s="342"/>
      <c r="M39" s="326"/>
      <c r="N39" s="326"/>
      <c r="O39" s="310"/>
      <c r="P39" s="311"/>
      <c r="Q39" s="312"/>
      <c r="R39" s="312"/>
      <c r="S39" s="313"/>
    </row>
    <row r="40" spans="1:19" ht="12" customHeight="1">
      <c r="A40" s="344" t="s">
        <v>21</v>
      </c>
      <c r="B40" s="345"/>
      <c r="C40" s="302"/>
      <c r="D40" s="589"/>
      <c r="E40" s="589"/>
      <c r="F40" s="589"/>
      <c r="H40" s="316"/>
      <c r="I40" s="2"/>
      <c r="J40" s="4"/>
      <c r="K40" s="326"/>
      <c r="L40" s="342"/>
      <c r="M40" s="2"/>
      <c r="N40" s="2"/>
      <c r="O40" s="310"/>
      <c r="P40" s="311"/>
      <c r="Q40" s="312"/>
      <c r="R40" s="312"/>
      <c r="S40" s="313"/>
    </row>
    <row r="41" spans="1:19" ht="12" customHeight="1">
      <c r="A41" s="967" t="s">
        <v>22</v>
      </c>
      <c r="B41" s="968"/>
      <c r="C41" s="958"/>
      <c r="D41" s="589"/>
      <c r="E41" s="589"/>
      <c r="F41" s="589"/>
      <c r="H41" s="316"/>
      <c r="I41" s="2"/>
      <c r="J41" s="2"/>
      <c r="K41" s="326"/>
      <c r="L41" s="342"/>
      <c r="M41" s="2"/>
      <c r="N41" s="2"/>
      <c r="O41" s="310"/>
      <c r="P41" s="311"/>
      <c r="Q41" s="312"/>
      <c r="R41" s="312"/>
      <c r="S41" s="313"/>
    </row>
    <row r="42" spans="1:19" ht="12" customHeight="1">
      <c r="A42" s="967" t="s">
        <v>23</v>
      </c>
      <c r="B42" s="968"/>
      <c r="C42" s="969"/>
      <c r="D42" s="589"/>
      <c r="E42" s="589"/>
      <c r="F42" s="589"/>
      <c r="H42" s="316"/>
      <c r="I42" s="2"/>
      <c r="J42" s="2"/>
      <c r="K42" s="326"/>
      <c r="L42" s="342"/>
      <c r="M42" s="2"/>
      <c r="N42" s="2"/>
      <c r="O42" s="310"/>
      <c r="P42" s="311"/>
      <c r="Q42" s="312"/>
      <c r="R42" s="312"/>
      <c r="S42" s="313"/>
    </row>
    <row r="43" spans="1:19" ht="12" customHeight="1">
      <c r="A43" s="967" t="s">
        <v>24</v>
      </c>
      <c r="B43" s="968"/>
      <c r="C43" s="958"/>
      <c r="D43" s="589"/>
      <c r="E43" s="589"/>
      <c r="F43" s="589"/>
      <c r="H43" s="316"/>
      <c r="I43" s="2"/>
      <c r="J43" s="2"/>
      <c r="K43" s="326"/>
      <c r="L43" s="342"/>
      <c r="M43" s="2"/>
      <c r="N43" s="2"/>
      <c r="O43" s="310"/>
      <c r="P43" s="311"/>
      <c r="Q43" s="312"/>
      <c r="R43" s="312"/>
      <c r="S43" s="313"/>
    </row>
    <row r="44" spans="1:19" ht="12" customHeight="1">
      <c r="A44" s="344" t="s">
        <v>25</v>
      </c>
      <c r="B44" s="345"/>
      <c r="C44" s="302"/>
      <c r="D44" s="589"/>
      <c r="E44" s="589"/>
      <c r="F44" s="589"/>
      <c r="H44" s="316"/>
      <c r="I44" s="2"/>
      <c r="J44" s="2"/>
      <c r="K44" s="326"/>
      <c r="L44" s="342"/>
      <c r="M44" s="2"/>
      <c r="N44" s="2"/>
      <c r="O44" s="310"/>
      <c r="P44" s="311"/>
      <c r="Q44" s="312"/>
      <c r="R44" s="312"/>
      <c r="S44" s="313"/>
    </row>
    <row r="45" spans="1:19" ht="12" customHeight="1">
      <c r="A45" s="967" t="s">
        <v>176</v>
      </c>
      <c r="B45" s="970"/>
      <c r="C45" s="971"/>
      <c r="D45" s="589"/>
      <c r="E45" s="589"/>
      <c r="F45" s="589"/>
      <c r="H45" s="316"/>
      <c r="I45" s="2"/>
      <c r="J45" s="2"/>
      <c r="K45" s="326"/>
      <c r="L45" s="342"/>
      <c r="M45" s="2"/>
      <c r="N45" s="2"/>
      <c r="O45" s="310"/>
      <c r="P45" s="311"/>
      <c r="Q45" s="312"/>
      <c r="R45" s="312"/>
      <c r="S45" s="313"/>
    </row>
    <row r="46" spans="1:19" ht="14.1" customHeight="1">
      <c r="A46" s="965" t="s">
        <v>158</v>
      </c>
      <c r="B46" s="966"/>
      <c r="C46" s="959"/>
      <c r="D46" s="334">
        <f>SUM(D40:D45)</f>
        <v>0</v>
      </c>
      <c r="E46" s="334">
        <f>SUM(E40:E45)</f>
        <v>0</v>
      </c>
      <c r="F46" s="334">
        <f>SUM(F40:F45)</f>
        <v>0</v>
      </c>
      <c r="H46" s="316"/>
      <c r="I46" s="2"/>
      <c r="J46" s="2"/>
      <c r="K46" s="326"/>
      <c r="L46" s="342"/>
      <c r="M46" s="2"/>
      <c r="N46" s="2"/>
      <c r="O46" s="310"/>
      <c r="P46" s="311"/>
      <c r="Q46" s="312"/>
      <c r="R46" s="312"/>
      <c r="S46" s="313"/>
    </row>
    <row r="47" spans="1:19" ht="14.1" customHeight="1">
      <c r="A47" s="963" t="s">
        <v>26</v>
      </c>
      <c r="B47" s="964"/>
      <c r="C47" s="958"/>
      <c r="D47" s="346"/>
      <c r="E47" s="346"/>
      <c r="F47" s="346"/>
      <c r="H47" s="316"/>
      <c r="I47" s="2"/>
      <c r="J47" s="2"/>
      <c r="K47" s="326"/>
      <c r="L47" s="342"/>
      <c r="M47" s="2"/>
      <c r="N47" s="2"/>
      <c r="O47" s="310"/>
      <c r="P47" s="311"/>
      <c r="Q47" s="312"/>
      <c r="R47" s="312"/>
      <c r="S47" s="313"/>
    </row>
    <row r="48" spans="1:19" ht="12" customHeight="1">
      <c r="A48" s="344" t="s">
        <v>27</v>
      </c>
      <c r="B48" s="345"/>
      <c r="C48" s="302"/>
      <c r="D48" s="589"/>
      <c r="E48" s="589"/>
      <c r="F48" s="589"/>
      <c r="H48" s="316"/>
      <c r="I48" s="2"/>
      <c r="J48" s="2"/>
      <c r="K48" s="326"/>
      <c r="L48" s="342"/>
      <c r="M48" s="2"/>
      <c r="N48" s="2"/>
      <c r="O48" s="310"/>
      <c r="P48" s="311"/>
      <c r="Q48" s="312"/>
      <c r="R48" s="312"/>
      <c r="S48" s="313"/>
    </row>
    <row r="49" spans="1:19" ht="12" customHeight="1">
      <c r="A49" s="344" t="s">
        <v>28</v>
      </c>
      <c r="B49" s="345"/>
      <c r="C49" s="302"/>
      <c r="D49" s="589"/>
      <c r="E49" s="589"/>
      <c r="F49" s="589"/>
      <c r="H49" s="316"/>
      <c r="I49" s="2"/>
      <c r="J49" s="2"/>
      <c r="K49" s="326"/>
      <c r="L49" s="342"/>
      <c r="M49" s="2"/>
      <c r="N49" s="2"/>
      <c r="O49" s="310"/>
      <c r="P49" s="311"/>
      <c r="Q49" s="312"/>
      <c r="R49" s="312"/>
      <c r="S49" s="313"/>
    </row>
    <row r="50" spans="1:19" ht="12" customHeight="1">
      <c r="A50" s="344" t="s">
        <v>29</v>
      </c>
      <c r="B50" s="345"/>
      <c r="C50" s="302"/>
      <c r="D50" s="589"/>
      <c r="E50" s="589"/>
      <c r="F50" s="589"/>
      <c r="H50" s="316"/>
      <c r="I50" s="2"/>
      <c r="J50" s="2"/>
      <c r="K50" s="326"/>
      <c r="L50" s="342"/>
      <c r="M50" s="2"/>
      <c r="N50" s="2"/>
      <c r="O50" s="310"/>
      <c r="P50" s="311"/>
      <c r="Q50" s="312"/>
      <c r="R50" s="312"/>
      <c r="S50" s="313"/>
    </row>
    <row r="51" spans="1:19" ht="12" customHeight="1">
      <c r="A51" s="344" t="s">
        <v>30</v>
      </c>
      <c r="B51" s="345"/>
      <c r="C51" s="302"/>
      <c r="D51" s="589"/>
      <c r="E51" s="589"/>
      <c r="F51" s="589"/>
      <c r="H51" s="316"/>
      <c r="I51" s="2"/>
      <c r="J51" s="2"/>
      <c r="K51" s="326"/>
      <c r="L51" s="342"/>
      <c r="M51" s="2"/>
      <c r="N51" s="2"/>
      <c r="O51" s="310"/>
      <c r="P51" s="311"/>
      <c r="Q51" s="312"/>
      <c r="R51" s="312"/>
      <c r="S51" s="313"/>
    </row>
    <row r="52" spans="1:19" ht="12" customHeight="1">
      <c r="A52" s="344" t="s">
        <v>31</v>
      </c>
      <c r="B52" s="345"/>
      <c r="C52" s="302"/>
      <c r="D52" s="589"/>
      <c r="E52" s="589"/>
      <c r="F52" s="589"/>
      <c r="H52" s="316"/>
      <c r="I52" s="2"/>
      <c r="J52" s="2"/>
      <c r="K52" s="326"/>
      <c r="L52" s="342"/>
      <c r="M52" s="2"/>
      <c r="N52" s="2"/>
      <c r="O52" s="310"/>
      <c r="P52" s="311"/>
      <c r="Q52" s="312"/>
      <c r="R52" s="312"/>
      <c r="S52" s="313"/>
    </row>
    <row r="53" spans="1:19" ht="12" customHeight="1">
      <c r="A53" s="344" t="s">
        <v>32</v>
      </c>
      <c r="B53" s="345"/>
      <c r="C53" s="302"/>
      <c r="D53" s="589"/>
      <c r="E53" s="589"/>
      <c r="F53" s="589"/>
      <c r="H53" s="316"/>
      <c r="I53" s="2"/>
      <c r="J53" s="2"/>
      <c r="K53" s="326"/>
      <c r="L53" s="342"/>
      <c r="M53" s="2"/>
      <c r="N53" s="2"/>
      <c r="O53" s="310"/>
      <c r="P53" s="311"/>
      <c r="Q53" s="312"/>
      <c r="R53" s="312"/>
      <c r="S53" s="313"/>
    </row>
    <row r="54" spans="1:19" ht="12" customHeight="1">
      <c r="A54" s="344" t="s">
        <v>33</v>
      </c>
      <c r="B54" s="345"/>
      <c r="C54" s="302"/>
      <c r="D54" s="589"/>
      <c r="E54" s="589"/>
      <c r="F54" s="589"/>
      <c r="G54" s="236"/>
      <c r="H54" s="316"/>
      <c r="I54" s="2"/>
      <c r="J54" s="2"/>
      <c r="K54" s="326"/>
      <c r="L54" s="342"/>
      <c r="M54" s="2"/>
      <c r="N54" s="2"/>
      <c r="O54" s="310"/>
      <c r="P54" s="311"/>
      <c r="Q54" s="312"/>
      <c r="R54" s="312"/>
      <c r="S54" s="313"/>
    </row>
    <row r="55" spans="1:19" ht="12" customHeight="1">
      <c r="A55" s="344" t="s">
        <v>3</v>
      </c>
      <c r="B55" s="345"/>
      <c r="C55" s="302"/>
      <c r="D55" s="589"/>
      <c r="E55" s="589"/>
      <c r="F55" s="589"/>
      <c r="H55" s="316"/>
      <c r="I55" s="2"/>
      <c r="J55" s="2"/>
      <c r="K55" s="326"/>
      <c r="L55" s="342"/>
      <c r="M55" s="2"/>
      <c r="N55" s="2"/>
      <c r="O55" s="310"/>
      <c r="P55" s="311"/>
      <c r="Q55" s="312"/>
      <c r="R55" s="312"/>
      <c r="S55" s="313"/>
    </row>
    <row r="56" spans="1:19" ht="14.1" customHeight="1">
      <c r="A56" s="972" t="s">
        <v>151</v>
      </c>
      <c r="B56" s="973"/>
      <c r="C56" s="958"/>
      <c r="D56" s="347">
        <f>SUM(D48:D55)</f>
        <v>0</v>
      </c>
      <c r="E56" s="347">
        <f>SUM(E48:E55)</f>
        <v>0</v>
      </c>
      <c r="F56" s="347">
        <f>SUM(F48:F55)</f>
        <v>0</v>
      </c>
      <c r="H56" s="316"/>
      <c r="I56" s="2"/>
      <c r="J56" s="2"/>
      <c r="K56" s="326"/>
      <c r="L56" s="342"/>
      <c r="M56" s="2"/>
      <c r="N56" s="2"/>
      <c r="O56" s="310"/>
      <c r="P56" s="311"/>
      <c r="Q56" s="312"/>
      <c r="R56" s="312"/>
      <c r="S56" s="313"/>
    </row>
    <row r="57" spans="1:19" ht="14.1" customHeight="1">
      <c r="A57" s="974" t="s">
        <v>4</v>
      </c>
      <c r="B57" s="975"/>
      <c r="C57" s="958"/>
      <c r="D57" s="347">
        <f>D38+D46+D56</f>
        <v>100</v>
      </c>
      <c r="E57" s="347">
        <f>E38+E46+E56</f>
        <v>100</v>
      </c>
      <c r="F57" s="347">
        <f>F38+F46+F56</f>
        <v>100</v>
      </c>
      <c r="H57" s="316"/>
      <c r="I57" s="2"/>
      <c r="J57" s="2"/>
      <c r="K57" s="326"/>
      <c r="L57" s="342"/>
      <c r="M57" s="2"/>
      <c r="N57" s="2"/>
      <c r="O57" s="310"/>
      <c r="P57" s="311"/>
      <c r="Q57" s="312"/>
      <c r="R57" s="312"/>
      <c r="S57" s="313"/>
    </row>
    <row r="58" spans="1:19" ht="14.1" customHeight="1">
      <c r="A58" s="300" t="s">
        <v>5</v>
      </c>
      <c r="B58" s="301"/>
      <c r="C58" s="302"/>
      <c r="D58" s="588"/>
      <c r="E58" s="588"/>
      <c r="F58" s="588"/>
      <c r="H58" s="316"/>
      <c r="I58" s="2"/>
      <c r="J58" s="2"/>
      <c r="K58" s="326"/>
      <c r="L58" s="342"/>
      <c r="M58" s="2"/>
      <c r="N58" s="2"/>
      <c r="O58" s="310"/>
      <c r="P58" s="311"/>
      <c r="Q58" s="312"/>
      <c r="R58" s="312"/>
      <c r="S58" s="313"/>
    </row>
    <row r="59" spans="1:19" ht="14.1" customHeight="1">
      <c r="A59" s="300" t="s">
        <v>159</v>
      </c>
      <c r="B59" s="337"/>
      <c r="C59" s="588"/>
      <c r="D59" s="348">
        <f>D57*$C$59%</f>
        <v>0</v>
      </c>
      <c r="E59" s="348">
        <f>E57*$C$59%</f>
        <v>0</v>
      </c>
      <c r="F59" s="348">
        <f>F57*$C$59%</f>
        <v>0</v>
      </c>
      <c r="H59" s="316"/>
      <c r="I59" s="2"/>
      <c r="J59" s="2"/>
      <c r="K59" s="326"/>
      <c r="L59" s="342"/>
      <c r="M59" s="2"/>
      <c r="N59" s="2"/>
      <c r="O59" s="310"/>
      <c r="P59" s="311"/>
      <c r="Q59" s="312"/>
      <c r="R59" s="312"/>
      <c r="S59" s="313"/>
    </row>
    <row r="60" spans="1:19" ht="14.1" customHeight="1">
      <c r="A60" s="976" t="s">
        <v>6</v>
      </c>
      <c r="B60" s="977"/>
      <c r="C60" s="978"/>
      <c r="D60" s="347">
        <f>SUM(D57:D59)</f>
        <v>100</v>
      </c>
      <c r="E60" s="347">
        <f>SUM(E57:E59)</f>
        <v>100</v>
      </c>
      <c r="F60" s="347">
        <f>SUM(F57:F59)</f>
        <v>100</v>
      </c>
      <c r="H60" s="316" t="s">
        <v>133</v>
      </c>
      <c r="I60" s="253">
        <f>SUM(I21:I59)</f>
        <v>0</v>
      </c>
      <c r="J60" s="253">
        <f>SUM(J21:J59)</f>
        <v>0</v>
      </c>
      <c r="K60" s="317">
        <f>SUM(K21:K59)</f>
        <v>0</v>
      </c>
      <c r="L60" s="342" t="s">
        <v>133</v>
      </c>
      <c r="M60" s="253">
        <f>M21+M35</f>
        <v>0</v>
      </c>
      <c r="N60" s="253">
        <f>N21+N35</f>
        <v>0</v>
      </c>
      <c r="O60" s="253">
        <f>O21+O35</f>
        <v>0</v>
      </c>
      <c r="P60" s="306">
        <f>SUM(P21:P59)</f>
        <v>0</v>
      </c>
      <c r="Q60" s="306">
        <f>SUM(Q21:Q59)</f>
        <v>0</v>
      </c>
      <c r="R60" s="306">
        <f>SUM(R21:R59)</f>
        <v>0</v>
      </c>
      <c r="S60" s="349" t="s">
        <v>133</v>
      </c>
    </row>
    <row r="61" spans="1:19" ht="16.2" customHeight="1">
      <c r="A61" s="976" t="s">
        <v>7</v>
      </c>
      <c r="B61" s="977"/>
      <c r="C61" s="978"/>
      <c r="D61" s="350">
        <f>$D$12*$D$60%</f>
        <v>15</v>
      </c>
      <c r="E61" s="350">
        <f>$E$12*$E$60%</f>
        <v>15</v>
      </c>
      <c r="F61" s="350">
        <f>$F$12*$F$60%</f>
        <v>15</v>
      </c>
      <c r="H61" s="351" t="s">
        <v>134</v>
      </c>
      <c r="I61" s="2"/>
      <c r="J61" s="2"/>
      <c r="K61" s="326"/>
      <c r="L61" s="352" t="s">
        <v>134</v>
      </c>
      <c r="M61" s="2"/>
      <c r="N61" s="2"/>
      <c r="O61" s="310"/>
      <c r="P61" s="311"/>
      <c r="Q61" s="312"/>
      <c r="R61" s="312"/>
      <c r="S61" s="353" t="s">
        <v>135</v>
      </c>
    </row>
    <row r="62" spans="1:19" ht="14.1" customHeight="1">
      <c r="A62" s="979" t="s">
        <v>8</v>
      </c>
      <c r="B62" s="980"/>
      <c r="C62" s="981"/>
      <c r="D62" s="354">
        <f>D38/D60*100</f>
        <v>100</v>
      </c>
      <c r="E62" s="354">
        <f>E38/E60*100</f>
        <v>100</v>
      </c>
      <c r="F62" s="354">
        <f>$F$38/$F$60*100</f>
        <v>100</v>
      </c>
      <c r="H62" s="316"/>
      <c r="I62" s="2"/>
      <c r="J62" s="2"/>
      <c r="K62" s="326"/>
      <c r="L62" s="342"/>
      <c r="M62" s="2"/>
      <c r="N62" s="2"/>
      <c r="O62" s="310"/>
      <c r="P62" s="311"/>
      <c r="Q62" s="312"/>
      <c r="R62" s="312"/>
      <c r="S62" s="313"/>
    </row>
    <row r="63" spans="1:19" ht="12" customHeight="1">
      <c r="A63" s="355"/>
      <c r="B63" s="355"/>
      <c r="C63" s="355"/>
      <c r="D63" s="355"/>
      <c r="E63" s="355"/>
      <c r="F63" s="355"/>
      <c r="H63" s="316"/>
      <c r="I63" s="2"/>
      <c r="J63" s="2"/>
      <c r="K63" s="326"/>
      <c r="L63" s="342"/>
      <c r="M63" s="2"/>
      <c r="N63" s="2"/>
      <c r="O63" s="310"/>
      <c r="P63" s="311"/>
      <c r="Q63" s="312"/>
      <c r="R63" s="312"/>
      <c r="S63" s="313"/>
    </row>
    <row r="64" spans="1:19" ht="12" customHeight="1">
      <c r="A64" s="356"/>
      <c r="B64" s="356"/>
      <c r="C64" s="356"/>
      <c r="D64" s="357" t="s">
        <v>36</v>
      </c>
      <c r="E64" s="357" t="s">
        <v>187</v>
      </c>
      <c r="F64" s="357" t="s">
        <v>37</v>
      </c>
      <c r="H64" s="316"/>
      <c r="I64" s="2"/>
      <c r="J64" s="2"/>
      <c r="K64" s="326"/>
      <c r="L64" s="342"/>
      <c r="M64" s="2"/>
      <c r="N64" s="2"/>
      <c r="O64" s="310"/>
      <c r="P64" s="311"/>
      <c r="Q64" s="312"/>
      <c r="R64" s="312"/>
      <c r="S64" s="313"/>
    </row>
    <row r="65" spans="1:19" s="355" customFormat="1" ht="12" customHeight="1">
      <c r="A65" s="356"/>
      <c r="B65" s="356"/>
      <c r="C65" s="356"/>
      <c r="D65" s="589"/>
      <c r="E65" s="589"/>
      <c r="F65" s="589"/>
      <c r="G65" s="234"/>
      <c r="H65" s="316"/>
      <c r="I65" s="358">
        <f>D65</f>
        <v>0</v>
      </c>
      <c r="J65" s="358">
        <f>E65</f>
        <v>0</v>
      </c>
      <c r="K65" s="359">
        <f>F65</f>
        <v>0</v>
      </c>
      <c r="L65" s="342"/>
      <c r="M65" s="360">
        <f>D65</f>
        <v>0</v>
      </c>
      <c r="N65" s="360">
        <f>E65</f>
        <v>0</v>
      </c>
      <c r="O65" s="360">
        <f>F65</f>
        <v>0</v>
      </c>
      <c r="P65" s="358">
        <f>D65</f>
        <v>0</v>
      </c>
      <c r="Q65" s="358">
        <f>E65</f>
        <v>0</v>
      </c>
      <c r="R65" s="358">
        <f>F65</f>
        <v>0</v>
      </c>
      <c r="S65" s="361"/>
    </row>
    <row r="66" spans="1:19" s="355" customFormat="1" ht="12" customHeight="1">
      <c r="A66" s="356"/>
      <c r="B66" s="356"/>
      <c r="C66" s="356" t="s">
        <v>9</v>
      </c>
      <c r="D66" s="362">
        <f>D65+E65+F65</f>
        <v>0</v>
      </c>
      <c r="E66" s="255"/>
      <c r="F66" s="255"/>
      <c r="G66" s="363"/>
      <c r="H66" s="364" t="s">
        <v>136</v>
      </c>
      <c r="I66" s="994">
        <f>((I60*I65)+(J60*J65)+(K60*K65))/100</f>
        <v>0</v>
      </c>
      <c r="J66" s="995"/>
      <c r="K66" s="984"/>
      <c r="L66" s="365" t="s">
        <v>136</v>
      </c>
      <c r="M66" s="994">
        <f>((M60*M65)+(N60*N65)+(O60*O65))/100</f>
        <v>0</v>
      </c>
      <c r="N66" s="995"/>
      <c r="O66" s="971"/>
      <c r="P66" s="982">
        <f>((P60*P65)+(Q60*Q65)+(R60*R65))/100</f>
        <v>0</v>
      </c>
      <c r="Q66" s="983"/>
      <c r="R66" s="984"/>
      <c r="S66" s="366" t="s">
        <v>137</v>
      </c>
    </row>
    <row r="67" spans="1:19" ht="16.2" customHeight="1">
      <c r="A67" s="324"/>
      <c r="B67" s="324"/>
      <c r="C67" s="324" t="s">
        <v>10</v>
      </c>
      <c r="D67" s="466">
        <f>((D61*D65)+(E61*E65)+(F61*F65))/100</f>
        <v>0</v>
      </c>
      <c r="E67" s="367"/>
      <c r="F67" s="355"/>
      <c r="G67" s="363"/>
      <c r="H67" s="985" t="s">
        <v>138</v>
      </c>
      <c r="I67" s="986"/>
      <c r="J67" s="986"/>
      <c r="K67" s="987"/>
      <c r="L67" s="352" t="s">
        <v>138</v>
      </c>
      <c r="M67" s="368"/>
      <c r="N67" s="368"/>
      <c r="O67" s="369"/>
      <c r="P67" s="370"/>
      <c r="Q67" s="371"/>
      <c r="R67" s="371"/>
      <c r="S67" s="372" t="s">
        <v>139</v>
      </c>
    </row>
    <row r="68" spans="1:19" ht="10.199999999999999" customHeight="1">
      <c r="E68" s="988" t="s">
        <v>322</v>
      </c>
      <c r="F68" s="989"/>
      <c r="G68" s="373" t="s">
        <v>36</v>
      </c>
      <c r="H68" s="316"/>
      <c r="I68" s="2"/>
      <c r="J68" s="2"/>
      <c r="K68" s="326"/>
      <c r="L68" s="342"/>
      <c r="M68" s="2"/>
      <c r="N68" s="2"/>
      <c r="O68" s="369"/>
      <c r="P68" s="370"/>
      <c r="Q68" s="371"/>
      <c r="R68" s="371"/>
      <c r="S68" s="361"/>
    </row>
    <row r="69" spans="1:19" ht="14.1" customHeight="1">
      <c r="A69" s="356"/>
      <c r="B69" s="356"/>
      <c r="C69" s="356" t="s">
        <v>12</v>
      </c>
      <c r="D69" s="254">
        <f>((D60*D65)+(E60*E65)+(F60*F65))/100</f>
        <v>0</v>
      </c>
      <c r="F69" s="374">
        <v>16.66</v>
      </c>
      <c r="G69" s="375">
        <f>F69*D60%</f>
        <v>16.66</v>
      </c>
      <c r="H69" s="376" t="s">
        <v>137</v>
      </c>
      <c r="I69" s="990">
        <f>E79</f>
        <v>80</v>
      </c>
      <c r="J69" s="991"/>
      <c r="K69" s="984"/>
      <c r="L69" s="377" t="s">
        <v>137</v>
      </c>
      <c r="M69" s="990">
        <f>E84</f>
        <v>200</v>
      </c>
      <c r="N69" s="991"/>
      <c r="O69" s="971"/>
      <c r="P69" s="992">
        <f>E88</f>
        <v>30</v>
      </c>
      <c r="Q69" s="993"/>
      <c r="R69" s="984"/>
      <c r="S69" s="378" t="s">
        <v>136</v>
      </c>
    </row>
    <row r="70" spans="1:19" ht="14.1" customHeight="1">
      <c r="B70" s="356"/>
      <c r="C70" s="356" t="s">
        <v>11</v>
      </c>
      <c r="D70" s="254">
        <f>((D62*D65)+(E62*E65)+(F62*F65))/100</f>
        <v>0</v>
      </c>
      <c r="E70" s="379"/>
      <c r="H70" s="376" t="s">
        <v>140</v>
      </c>
      <c r="I70" s="380"/>
      <c r="J70" s="380"/>
      <c r="K70" s="368"/>
      <c r="L70" s="381" t="s">
        <v>140</v>
      </c>
      <c r="M70" s="380"/>
      <c r="N70" s="380"/>
      <c r="O70" s="369"/>
      <c r="P70" s="382"/>
      <c r="Q70" s="383"/>
      <c r="R70" s="384" t="s">
        <v>140</v>
      </c>
      <c r="S70" s="384"/>
    </row>
    <row r="71" spans="1:19" ht="12.75" customHeight="1">
      <c r="A71" s="356"/>
      <c r="B71" s="356"/>
      <c r="C71" s="356"/>
      <c r="D71" s="379"/>
      <c r="E71" s="379"/>
    </row>
    <row r="73" spans="1:19" ht="14.1" customHeight="1">
      <c r="A73" s="1011" t="s">
        <v>321</v>
      </c>
      <c r="B73" s="1011"/>
      <c r="C73" s="1011"/>
      <c r="D73" s="1011"/>
      <c r="E73" s="1011"/>
      <c r="F73" s="1011"/>
      <c r="G73" s="385"/>
      <c r="H73" s="1012"/>
      <c r="I73" s="1013"/>
      <c r="J73" s="1013"/>
      <c r="K73" s="1013"/>
      <c r="L73" s="1013"/>
      <c r="M73" s="1014"/>
      <c r="N73" s="1014"/>
    </row>
    <row r="74" spans="1:19" ht="24" customHeight="1">
      <c r="A74" s="386"/>
      <c r="B74" s="387"/>
      <c r="C74" s="387"/>
      <c r="D74" s="360" t="s">
        <v>13</v>
      </c>
      <c r="E74" s="388" t="s">
        <v>160</v>
      </c>
      <c r="F74" s="389" t="s">
        <v>14</v>
      </c>
    </row>
    <row r="75" spans="1:19" ht="14.1" customHeight="1">
      <c r="A75" s="390" t="s">
        <v>141</v>
      </c>
      <c r="B75" s="391"/>
      <c r="C75" s="392"/>
      <c r="D75" s="392"/>
      <c r="E75" s="392"/>
      <c r="F75" s="392"/>
      <c r="G75" s="40"/>
      <c r="H75" s="1015"/>
      <c r="I75" s="1015"/>
      <c r="J75" s="1015"/>
      <c r="K75" s="1015"/>
      <c r="L75" s="1015"/>
      <c r="M75" s="849"/>
      <c r="N75" s="849"/>
    </row>
    <row r="76" spans="1:19" ht="12.75" customHeight="1">
      <c r="A76" s="998" t="s">
        <v>142</v>
      </c>
      <c r="B76" s="999"/>
      <c r="C76" s="393"/>
      <c r="D76" s="394">
        <f>$D$12</f>
        <v>15</v>
      </c>
      <c r="E76" s="395">
        <f>D70</f>
        <v>0</v>
      </c>
      <c r="F76" s="396">
        <f>D76*E76%</f>
        <v>0</v>
      </c>
      <c r="H76" s="1015"/>
      <c r="I76" s="1015"/>
      <c r="J76" s="1015"/>
      <c r="K76" s="1015"/>
      <c r="L76" s="1015"/>
      <c r="M76" s="849"/>
      <c r="N76" s="849"/>
    </row>
    <row r="77" spans="1:19" ht="12" customHeight="1">
      <c r="A77" s="1000" t="s">
        <v>143</v>
      </c>
      <c r="B77" s="1004"/>
      <c r="C77" s="1002">
        <v>80</v>
      </c>
      <c r="D77" s="1006">
        <f>D76*C77%</f>
        <v>12</v>
      </c>
      <c r="E77" s="1007">
        <f>(((((($D$13+$D$14+$D$15+$D$16+$D$17+$D$18+$D$19)*30%)+(($D$20+$D$35)*80%))*$D$65)+(((($E$13+$E$14+$E$15+$E$16+$E$17+$E$18+$E$19)*30%)+(($E$20+$E$35)*80%))*$E$65)+(((($F$13+$F$14+$F$18+$F$19)*30%)+(($F$20+$F$35)*80%))*$F$65))/100)+$D$11</f>
        <v>100</v>
      </c>
      <c r="F77" s="1008">
        <f>D77*E77%</f>
        <v>12</v>
      </c>
    </row>
    <row r="78" spans="1:19" ht="12" customHeight="1">
      <c r="A78" s="1009" t="s">
        <v>144</v>
      </c>
      <c r="B78" s="1010"/>
      <c r="C78" s="1005"/>
      <c r="D78" s="1003"/>
      <c r="E78" s="1003"/>
      <c r="F78" s="1003"/>
    </row>
    <row r="79" spans="1:19" ht="14.1" customHeight="1">
      <c r="A79" s="996" t="s">
        <v>145</v>
      </c>
      <c r="B79" s="997"/>
      <c r="C79" s="398"/>
      <c r="D79" s="399">
        <f>D76</f>
        <v>15</v>
      </c>
      <c r="E79" s="399">
        <f>(F79/D79)*100</f>
        <v>80</v>
      </c>
      <c r="F79" s="400">
        <f>SUM(F76:F78)</f>
        <v>12</v>
      </c>
      <c r="H79" s="234"/>
    </row>
    <row r="80" spans="1:19" ht="14.1" customHeight="1">
      <c r="A80" s="386" t="s">
        <v>146</v>
      </c>
      <c r="B80" s="387"/>
      <c r="C80" s="233"/>
      <c r="D80" s="233"/>
      <c r="E80" s="233"/>
      <c r="F80" s="233"/>
      <c r="G80" s="40"/>
    </row>
    <row r="81" spans="1:7" ht="12.75" customHeight="1">
      <c r="A81" s="998" t="s">
        <v>142</v>
      </c>
      <c r="B81" s="999"/>
      <c r="C81" s="393"/>
      <c r="D81" s="394">
        <f>D76</f>
        <v>15</v>
      </c>
      <c r="E81" s="395">
        <f>D70</f>
        <v>0</v>
      </c>
      <c r="F81" s="396">
        <f>D81*E81%</f>
        <v>0</v>
      </c>
    </row>
    <row r="82" spans="1:7" ht="12" customHeight="1">
      <c r="A82" s="1000" t="s">
        <v>147</v>
      </c>
      <c r="B82" s="1001"/>
      <c r="C82" s="1002">
        <v>200</v>
      </c>
      <c r="D82" s="1006">
        <f>D81*C82%</f>
        <v>30</v>
      </c>
      <c r="E82" s="1007">
        <f>(((((($D$13+$D$14+$D$15+$D$16+$D$17+$D$18+$D$19)*75%)+(($D$20+$D$35)*100%))*$D$65)+(((($E$13+$E$14+$E$15+$E$16+$E$17+$E$18+$E$19)*75%)+(($E$20+$E$35)*100%))*$E$65)+(((($F$13+$F$14+$F$18+$F$19)*75%)+(($F$20+$F$35)*100%))*$F$65))/100)+$D$11</f>
        <v>100</v>
      </c>
      <c r="F82" s="1008">
        <f>D82*E82%</f>
        <v>30</v>
      </c>
    </row>
    <row r="83" spans="1:7" ht="12" customHeight="1">
      <c r="A83" s="1009" t="s">
        <v>148</v>
      </c>
      <c r="B83" s="1020"/>
      <c r="C83" s="1003"/>
      <c r="D83" s="1003"/>
      <c r="E83" s="1003"/>
      <c r="F83" s="1003"/>
    </row>
    <row r="84" spans="1:7" ht="14.1" customHeight="1">
      <c r="A84" s="996" t="s">
        <v>145</v>
      </c>
      <c r="B84" s="997"/>
      <c r="C84" s="398"/>
      <c r="D84" s="399">
        <f>D76</f>
        <v>15</v>
      </c>
      <c r="E84" s="399">
        <f>(F84/D84)*100</f>
        <v>200</v>
      </c>
      <c r="F84" s="400">
        <f>SUM(F81:F83)</f>
        <v>30</v>
      </c>
    </row>
    <row r="85" spans="1:7" ht="14.1" customHeight="1">
      <c r="A85" s="386" t="s">
        <v>149</v>
      </c>
      <c r="B85" s="233"/>
      <c r="C85" s="233"/>
      <c r="D85" s="233"/>
      <c r="E85" s="233"/>
      <c r="F85" s="233"/>
      <c r="G85" s="40"/>
    </row>
    <row r="86" spans="1:7" ht="12.75" customHeight="1">
      <c r="A86" s="998" t="s">
        <v>142</v>
      </c>
      <c r="B86" s="999"/>
      <c r="C86" s="393"/>
      <c r="D86" s="394">
        <f>D76</f>
        <v>15</v>
      </c>
      <c r="E86" s="395">
        <f>D70</f>
        <v>0</v>
      </c>
      <c r="F86" s="396">
        <f>D86*E86%</f>
        <v>0</v>
      </c>
    </row>
    <row r="87" spans="1:7" ht="12.75" customHeight="1">
      <c r="A87" s="998" t="s">
        <v>150</v>
      </c>
      <c r="B87" s="1021"/>
      <c r="C87" s="401">
        <v>30</v>
      </c>
      <c r="D87" s="394">
        <f>D86*C87%</f>
        <v>4.5</v>
      </c>
      <c r="E87" s="397">
        <f>(((((($D$13+$D$14+$D$15+$D$16+$D$17+$D$18+$D$19)*100%)+(($D$20+$D$35)*100%))*$D$65)+(((($E$13+$E$14+$E$15+$E$16+$E$17+$E$18+$E$19)*100%)+(($E$20+$E$35)*100%))*$E$65)+(((($F$13+$F$14+$F$18+$F$19)*100%)+(($F$20+$F$35)*100%))*$F$65))/100)+$D$11</f>
        <v>100</v>
      </c>
      <c r="F87" s="396">
        <f>D87*E87%</f>
        <v>4.5</v>
      </c>
    </row>
    <row r="88" spans="1:7" ht="14.1" customHeight="1">
      <c r="A88" s="1022" t="s">
        <v>145</v>
      </c>
      <c r="B88" s="999"/>
      <c r="C88" s="402"/>
      <c r="D88" s="403">
        <f>D76</f>
        <v>15</v>
      </c>
      <c r="E88" s="404">
        <f>(F88/D88)*100</f>
        <v>30</v>
      </c>
      <c r="F88" s="405">
        <f>SUM(F86:F87)</f>
        <v>4.5</v>
      </c>
    </row>
    <row r="89" spans="1:7" ht="12.75" customHeight="1">
      <c r="A89" s="406"/>
      <c r="B89" s="406"/>
      <c r="C89" s="406"/>
      <c r="D89" s="407"/>
      <c r="E89" s="407"/>
      <c r="F89" s="385"/>
      <c r="G89" s="408"/>
    </row>
    <row r="90" spans="1:7" ht="11.35">
      <c r="A90" s="1023" t="s">
        <v>318</v>
      </c>
      <c r="B90" s="1024"/>
      <c r="C90" s="1024"/>
      <c r="D90" s="1024"/>
      <c r="E90" s="1024"/>
      <c r="F90" s="1025"/>
      <c r="G90" s="1026"/>
    </row>
    <row r="91" spans="1:7" ht="11.35">
      <c r="A91" s="1027" t="s">
        <v>319</v>
      </c>
      <c r="B91" s="1028"/>
      <c r="C91" s="1028"/>
      <c r="D91" s="1028"/>
      <c r="E91" s="1028"/>
      <c r="F91" s="1029"/>
      <c r="G91" s="1030"/>
    </row>
    <row r="92" spans="1:7" ht="7.1" customHeight="1">
      <c r="A92" s="412"/>
      <c r="B92" s="413"/>
      <c r="C92" s="413"/>
      <c r="D92" s="413"/>
      <c r="E92" s="413"/>
      <c r="F92" s="414"/>
      <c r="G92" s="415"/>
    </row>
    <row r="93" spans="1:7" ht="11.35">
      <c r="A93" s="1031" t="s">
        <v>320</v>
      </c>
      <c r="B93" s="1032"/>
      <c r="C93" s="1032"/>
      <c r="D93" s="1032"/>
      <c r="E93" s="1032"/>
      <c r="F93" s="1033"/>
      <c r="G93" s="1034"/>
    </row>
    <row r="94" spans="1:7" ht="29.7" customHeight="1">
      <c r="A94" s="1027" t="s">
        <v>307</v>
      </c>
      <c r="B94" s="1028"/>
      <c r="C94" s="1028"/>
      <c r="D94" s="1028"/>
      <c r="E94" s="1028"/>
      <c r="F94" s="1029"/>
      <c r="G94" s="1030"/>
    </row>
    <row r="95" spans="1:7" ht="28.95" customHeight="1">
      <c r="A95" s="1016" t="s">
        <v>390</v>
      </c>
      <c r="B95" s="1017"/>
      <c r="C95" s="1017"/>
      <c r="D95" s="1017"/>
      <c r="E95" s="1017"/>
      <c r="F95" s="1018"/>
      <c r="G95" s="1019"/>
    </row>
  </sheetData>
  <sheetProtection algorithmName="SHA-512" hashValue="tkO9DO0n6Kce+zrwSSDL2YOoNnj3aLWSftJ3LBrYpV2pinNcQuR7qu3Q/SV4/2vcG2BuKMriF2vwPnLToa60vQ==" saltValue="y+KcF04M3c0JaQu+M6d77Q==" spinCount="100000" sheet="1" objects="1" scenarios="1"/>
  <mergeCells count="79">
    <mergeCell ref="A95:G95"/>
    <mergeCell ref="E82:E83"/>
    <mergeCell ref="F82:F83"/>
    <mergeCell ref="A83:B83"/>
    <mergeCell ref="A84:B84"/>
    <mergeCell ref="A86:B86"/>
    <mergeCell ref="A87:B87"/>
    <mergeCell ref="D82:D83"/>
    <mergeCell ref="A88:B88"/>
    <mergeCell ref="A90:G90"/>
    <mergeCell ref="A91:G91"/>
    <mergeCell ref="A93:G93"/>
    <mergeCell ref="A94:G94"/>
    <mergeCell ref="A79:B79"/>
    <mergeCell ref="A81:B81"/>
    <mergeCell ref="A82:B82"/>
    <mergeCell ref="C82:C83"/>
    <mergeCell ref="M66:O66"/>
    <mergeCell ref="A77:B77"/>
    <mergeCell ref="C77:C78"/>
    <mergeCell ref="D77:D78"/>
    <mergeCell ref="E77:E78"/>
    <mergeCell ref="F77:F78"/>
    <mergeCell ref="A78:B78"/>
    <mergeCell ref="A73:F73"/>
    <mergeCell ref="H73:N73"/>
    <mergeCell ref="H75:N75"/>
    <mergeCell ref="A76:B76"/>
    <mergeCell ref="H76:N76"/>
    <mergeCell ref="P66:R66"/>
    <mergeCell ref="H67:K67"/>
    <mergeCell ref="E68:F68"/>
    <mergeCell ref="I69:K69"/>
    <mergeCell ref="M69:O69"/>
    <mergeCell ref="P69:R69"/>
    <mergeCell ref="I66:K66"/>
    <mergeCell ref="A56:C56"/>
    <mergeCell ref="A57:C57"/>
    <mergeCell ref="A60:C60"/>
    <mergeCell ref="A61:C61"/>
    <mergeCell ref="A62:C62"/>
    <mergeCell ref="A47:C47"/>
    <mergeCell ref="A34:C34"/>
    <mergeCell ref="A35:C35"/>
    <mergeCell ref="A36:C36"/>
    <mergeCell ref="A37:C37"/>
    <mergeCell ref="A38:C38"/>
    <mergeCell ref="A39:C39"/>
    <mergeCell ref="A41:C41"/>
    <mergeCell ref="A42:C42"/>
    <mergeCell ref="A43:C43"/>
    <mergeCell ref="A45:C45"/>
    <mergeCell ref="A46:C46"/>
    <mergeCell ref="A33:C33"/>
    <mergeCell ref="A22:C22"/>
    <mergeCell ref="A23:C23"/>
    <mergeCell ref="A24:C24"/>
    <mergeCell ref="A25:C25"/>
    <mergeCell ref="A26:C26"/>
    <mergeCell ref="A27:C27"/>
    <mergeCell ref="A28:C28"/>
    <mergeCell ref="A29:C29"/>
    <mergeCell ref="A30:C30"/>
    <mergeCell ref="A31:C31"/>
    <mergeCell ref="A32:C32"/>
    <mergeCell ref="A21:C21"/>
    <mergeCell ref="A2:D2"/>
    <mergeCell ref="H2:S4"/>
    <mergeCell ref="A4:D4"/>
    <mergeCell ref="H5:K9"/>
    <mergeCell ref="L5:O9"/>
    <mergeCell ref="P5:S9"/>
    <mergeCell ref="A6:D6"/>
    <mergeCell ref="A8:D8"/>
    <mergeCell ref="H10:K10"/>
    <mergeCell ref="L10:O10"/>
    <mergeCell ref="P10:S10"/>
    <mergeCell ref="A11:C11"/>
    <mergeCell ref="A12:C12"/>
  </mergeCells>
  <conditionalFormatting sqref="D66">
    <cfRule type="cellIs" dxfId="8" priority="1" stopIfTrue="1" operator="lessThan">
      <formula>100</formula>
    </cfRule>
    <cfRule type="cellIs" dxfId="7" priority="2" stopIfTrue="1" operator="greaterThan">
      <formula>100</formula>
    </cfRule>
    <cfRule type="cellIs" dxfId="6" priority="3" stopIfTrue="1" operator="equal">
      <formula>100</formula>
    </cfRule>
  </conditionalFormatting>
  <pageMargins left="0.70866141732283472" right="0.70866141732283472" top="0.78740157480314965" bottom="0.78740157480314965" header="0.31496062992125984" footer="0.31496062992125984"/>
  <pageSetup paperSize="9" scale="40" orientation="landscape" r:id="rId1"/>
  <headerFooter>
    <oddHeader xml:space="preserve">&amp;L&amp;"Arial,Standard"&amp;8&amp;F
&amp;C&amp;"Arial,Standard"&amp;8&amp;A&amp;R&amp;G </oddHeader>
    <oddFooter xml:space="preserve">&amp;C&amp;"Arial,Standard"&amp;8Seite &amp;P von &amp;N Seiten&amp;R&amp;"Arial,Standard"&amp;8copyright by: SV </oddFooter>
  </headerFooter>
  <rowBreaks count="1" manualBreakCount="1">
    <brk id="71" max="16383" man="1"/>
  </rowBreaks>
  <colBreaks count="1" manualBreakCount="1">
    <brk id="7" max="1048575" man="1"/>
  </col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05CC0-ADCD-4279-95EA-0DB48BC68EEE}">
  <sheetPr codeName="Tabelle10">
    <tabColor theme="5" tint="0.79998168889431442"/>
    <pageSetUpPr fitToPage="1"/>
  </sheetPr>
  <dimension ref="A1:D61"/>
  <sheetViews>
    <sheetView workbookViewId="0">
      <selection activeCell="D1" sqref="D1"/>
    </sheetView>
  </sheetViews>
  <sheetFormatPr baseColWidth="10" defaultColWidth="14.5859375" defaultRowHeight="10.35"/>
  <cols>
    <col min="1" max="1" width="26.5859375" style="236" customWidth="1"/>
    <col min="2" max="2" width="10.5859375" style="236" customWidth="1"/>
    <col min="3" max="3" width="15.52734375" style="236" customWidth="1"/>
    <col min="4" max="4" width="11.5859375" style="255" customWidth="1"/>
    <col min="5" max="16384" width="14.5859375" style="236"/>
  </cols>
  <sheetData>
    <row r="1" spans="1:4" ht="12.7">
      <c r="A1" s="419" t="s">
        <v>731</v>
      </c>
      <c r="B1" s="287"/>
      <c r="C1" s="287"/>
      <c r="D1" s="289" t="s">
        <v>774</v>
      </c>
    </row>
    <row r="2" spans="1:4" s="291" customFormat="1" ht="15" customHeight="1">
      <c r="A2" s="1035" t="s">
        <v>34</v>
      </c>
      <c r="B2" s="1036"/>
      <c r="C2" s="1037"/>
      <c r="D2" s="587"/>
    </row>
    <row r="3" spans="1:4" s="291" customFormat="1" ht="3" customHeight="1">
      <c r="A3" s="467"/>
      <c r="B3" s="467"/>
      <c r="C3" s="468"/>
      <c r="D3" s="293"/>
    </row>
    <row r="4" spans="1:4" s="291" customFormat="1" ht="22.7" customHeight="1">
      <c r="A4" s="1035" t="s">
        <v>153</v>
      </c>
      <c r="B4" s="1036"/>
      <c r="C4" s="1037"/>
      <c r="D4" s="587"/>
    </row>
    <row r="5" spans="1:4" s="291" customFormat="1" ht="3" customHeight="1">
      <c r="A5" s="467"/>
      <c r="B5" s="467"/>
      <c r="C5" s="468"/>
      <c r="D5" s="293"/>
    </row>
    <row r="6" spans="1:4" s="291" customFormat="1" ht="15" customHeight="1">
      <c r="A6" s="1035" t="s">
        <v>35</v>
      </c>
      <c r="B6" s="1036"/>
      <c r="C6" s="1037"/>
      <c r="D6" s="587"/>
    </row>
    <row r="7" spans="1:4" s="291" customFormat="1" ht="3" customHeight="1">
      <c r="A7" s="292"/>
      <c r="B7" s="292"/>
      <c r="C7" s="294"/>
      <c r="D7" s="38"/>
    </row>
    <row r="8" spans="1:4" ht="18" customHeight="1">
      <c r="C8" s="298"/>
      <c r="D8" s="470" t="s">
        <v>36</v>
      </c>
    </row>
    <row r="9" spans="1:4" ht="14.1" customHeight="1">
      <c r="A9" s="956" t="s">
        <v>792</v>
      </c>
      <c r="B9" s="957"/>
      <c r="C9" s="958"/>
      <c r="D9" s="303">
        <v>100</v>
      </c>
    </row>
    <row r="10" spans="1:4" ht="14.1" customHeight="1">
      <c r="A10" s="956" t="s">
        <v>38</v>
      </c>
      <c r="B10" s="957"/>
      <c r="C10" s="958"/>
      <c r="D10" s="308">
        <v>15</v>
      </c>
    </row>
    <row r="11" spans="1:4" ht="12" customHeight="1">
      <c r="A11" s="145" t="s">
        <v>188</v>
      </c>
      <c r="B11" s="314"/>
      <c r="C11" s="315"/>
      <c r="D11" s="588"/>
    </row>
    <row r="12" spans="1:4" ht="12" customHeight="1">
      <c r="A12" s="145" t="s">
        <v>189</v>
      </c>
      <c r="B12" s="314"/>
      <c r="C12" s="315"/>
      <c r="D12" s="588"/>
    </row>
    <row r="13" spans="1:4" ht="12" customHeight="1">
      <c r="A13" s="145" t="s">
        <v>190</v>
      </c>
      <c r="B13" s="314"/>
      <c r="C13" s="315"/>
      <c r="D13" s="588"/>
    </row>
    <row r="14" spans="1:4" ht="12" customHeight="1">
      <c r="A14" s="145" t="s">
        <v>39</v>
      </c>
      <c r="B14" s="314"/>
      <c r="C14" s="315"/>
      <c r="D14" s="588"/>
    </row>
    <row r="15" spans="1:4" ht="12" customHeight="1">
      <c r="A15" s="145" t="s">
        <v>40</v>
      </c>
      <c r="B15" s="314"/>
      <c r="C15" s="315"/>
      <c r="D15" s="588"/>
    </row>
    <row r="16" spans="1:4" ht="12" customHeight="1">
      <c r="A16" s="145" t="s">
        <v>41</v>
      </c>
      <c r="B16" s="314"/>
      <c r="C16" s="315"/>
      <c r="D16" s="588"/>
    </row>
    <row r="17" spans="1:4" ht="12" customHeight="1">
      <c r="A17" s="145" t="s">
        <v>119</v>
      </c>
      <c r="B17" s="314"/>
      <c r="C17" s="315"/>
      <c r="D17" s="588"/>
    </row>
    <row r="18" spans="1:4" ht="12" customHeight="1">
      <c r="A18" s="145" t="s">
        <v>15</v>
      </c>
      <c r="B18" s="314"/>
      <c r="C18" s="315"/>
      <c r="D18" s="588"/>
    </row>
    <row r="19" spans="1:4" ht="14.1" customHeight="1">
      <c r="A19" s="924" t="s">
        <v>16</v>
      </c>
      <c r="B19" s="925"/>
      <c r="C19" s="926"/>
      <c r="D19" s="334">
        <f>SUM(D11:D18)</f>
        <v>0</v>
      </c>
    </row>
    <row r="20" spans="1:4" ht="14.1" customHeight="1">
      <c r="A20" s="956" t="s">
        <v>17</v>
      </c>
      <c r="B20" s="957"/>
      <c r="C20" s="960"/>
      <c r="D20" s="235"/>
    </row>
    <row r="21" spans="1:4" ht="12" customHeight="1">
      <c r="A21" s="961" t="s">
        <v>106</v>
      </c>
      <c r="B21" s="961"/>
      <c r="C21" s="962"/>
      <c r="D21" s="589"/>
    </row>
    <row r="22" spans="1:4" ht="12" customHeight="1">
      <c r="A22" s="961" t="s">
        <v>107</v>
      </c>
      <c r="B22" s="961"/>
      <c r="C22" s="962"/>
      <c r="D22" s="589"/>
    </row>
    <row r="23" spans="1:4" ht="12" customHeight="1">
      <c r="A23" s="961" t="s">
        <v>108</v>
      </c>
      <c r="B23" s="961"/>
      <c r="C23" s="962"/>
      <c r="D23" s="589"/>
    </row>
    <row r="24" spans="1:4" ht="12" customHeight="1">
      <c r="A24" s="961" t="s">
        <v>109</v>
      </c>
      <c r="B24" s="961"/>
      <c r="C24" s="962"/>
      <c r="D24" s="589"/>
    </row>
    <row r="25" spans="1:4" ht="12" customHeight="1">
      <c r="A25" s="961" t="s">
        <v>110</v>
      </c>
      <c r="B25" s="961"/>
      <c r="C25" s="962"/>
      <c r="D25" s="589"/>
    </row>
    <row r="26" spans="1:4" ht="12" customHeight="1">
      <c r="A26" s="961" t="s">
        <v>111</v>
      </c>
      <c r="B26" s="961"/>
      <c r="C26" s="962"/>
      <c r="D26" s="589"/>
    </row>
    <row r="27" spans="1:4" ht="12" customHeight="1">
      <c r="A27" s="961" t="s">
        <v>112</v>
      </c>
      <c r="B27" s="961"/>
      <c r="C27" s="962"/>
      <c r="D27" s="589"/>
    </row>
    <row r="28" spans="1:4" ht="12" customHeight="1">
      <c r="A28" s="961" t="s">
        <v>113</v>
      </c>
      <c r="B28" s="961"/>
      <c r="C28" s="962"/>
      <c r="D28" s="589"/>
    </row>
    <row r="29" spans="1:4" ht="12" customHeight="1">
      <c r="A29" s="961" t="s">
        <v>114</v>
      </c>
      <c r="B29" s="961"/>
      <c r="C29" s="962"/>
      <c r="D29" s="589"/>
    </row>
    <row r="30" spans="1:4" ht="12" customHeight="1">
      <c r="A30" s="961" t="s">
        <v>115</v>
      </c>
      <c r="B30" s="961"/>
      <c r="C30" s="962"/>
      <c r="D30" s="589"/>
    </row>
    <row r="31" spans="1:4" ht="14.1" customHeight="1">
      <c r="A31" s="924" t="s">
        <v>177</v>
      </c>
      <c r="B31" s="925"/>
      <c r="C31" s="959"/>
      <c r="D31" s="334">
        <f>SUM(D21:D30)+D19</f>
        <v>0</v>
      </c>
    </row>
    <row r="32" spans="1:4" ht="14.1" customHeight="1">
      <c r="A32" s="963" t="s">
        <v>18</v>
      </c>
      <c r="B32" s="964"/>
      <c r="C32" s="958"/>
      <c r="D32" s="343"/>
    </row>
    <row r="33" spans="1:4" ht="12" customHeight="1">
      <c r="A33" s="961" t="s">
        <v>116</v>
      </c>
      <c r="B33" s="961"/>
      <c r="C33" s="962"/>
      <c r="D33" s="589"/>
    </row>
    <row r="34" spans="1:4" ht="12" customHeight="1">
      <c r="A34" s="961" t="s">
        <v>117</v>
      </c>
      <c r="B34" s="961"/>
      <c r="C34" s="962"/>
      <c r="D34" s="589"/>
    </row>
    <row r="35" spans="1:4" ht="12" customHeight="1">
      <c r="A35" s="961" t="s">
        <v>118</v>
      </c>
      <c r="B35" s="961"/>
      <c r="C35" s="962"/>
      <c r="D35" s="589"/>
    </row>
    <row r="36" spans="1:4" ht="14.1" customHeight="1">
      <c r="A36" s="965" t="s">
        <v>19</v>
      </c>
      <c r="B36" s="966"/>
      <c r="C36" s="959"/>
      <c r="D36" s="334">
        <f>SUM(D33:D35)+D9+D31</f>
        <v>100</v>
      </c>
    </row>
    <row r="37" spans="1:4" ht="14.1" customHeight="1">
      <c r="A37" s="963" t="s">
        <v>20</v>
      </c>
      <c r="B37" s="964"/>
      <c r="C37" s="958"/>
      <c r="D37" s="343"/>
    </row>
    <row r="38" spans="1:4" ht="12" customHeight="1">
      <c r="A38" s="344" t="s">
        <v>21</v>
      </c>
      <c r="B38" s="345"/>
      <c r="C38" s="302"/>
      <c r="D38" s="589"/>
    </row>
    <row r="39" spans="1:4" ht="12" customHeight="1">
      <c r="A39" s="967" t="s">
        <v>22</v>
      </c>
      <c r="B39" s="968"/>
      <c r="C39" s="958"/>
      <c r="D39" s="589"/>
    </row>
    <row r="40" spans="1:4" ht="12" customHeight="1">
      <c r="A40" s="967" t="s">
        <v>23</v>
      </c>
      <c r="B40" s="968"/>
      <c r="C40" s="969"/>
      <c r="D40" s="589"/>
    </row>
    <row r="41" spans="1:4" ht="12" customHeight="1">
      <c r="A41" s="967" t="s">
        <v>24</v>
      </c>
      <c r="B41" s="968"/>
      <c r="C41" s="958"/>
      <c r="D41" s="589"/>
    </row>
    <row r="42" spans="1:4" ht="12" customHeight="1">
      <c r="A42" s="344" t="s">
        <v>25</v>
      </c>
      <c r="B42" s="345"/>
      <c r="C42" s="302"/>
      <c r="D42" s="589"/>
    </row>
    <row r="43" spans="1:4" ht="12" customHeight="1">
      <c r="A43" s="967" t="s">
        <v>176</v>
      </c>
      <c r="B43" s="970"/>
      <c r="C43" s="971"/>
      <c r="D43" s="589"/>
    </row>
    <row r="44" spans="1:4" ht="14.1" customHeight="1">
      <c r="A44" s="965" t="s">
        <v>158</v>
      </c>
      <c r="B44" s="966"/>
      <c r="C44" s="959"/>
      <c r="D44" s="334">
        <f>SUM(D38:D43)</f>
        <v>0</v>
      </c>
    </row>
    <row r="45" spans="1:4" ht="14.1" customHeight="1">
      <c r="A45" s="963" t="s">
        <v>26</v>
      </c>
      <c r="B45" s="964"/>
      <c r="C45" s="958"/>
      <c r="D45" s="346"/>
    </row>
    <row r="46" spans="1:4" ht="12" customHeight="1">
      <c r="A46" s="344" t="s">
        <v>27</v>
      </c>
      <c r="B46" s="345"/>
      <c r="C46" s="302"/>
      <c r="D46" s="589"/>
    </row>
    <row r="47" spans="1:4" ht="12" customHeight="1">
      <c r="A47" s="344" t="s">
        <v>28</v>
      </c>
      <c r="B47" s="345"/>
      <c r="C47" s="302"/>
      <c r="D47" s="589"/>
    </row>
    <row r="48" spans="1:4" ht="12" customHeight="1">
      <c r="A48" s="344" t="s">
        <v>29</v>
      </c>
      <c r="B48" s="345"/>
      <c r="C48" s="302"/>
      <c r="D48" s="589"/>
    </row>
    <row r="49" spans="1:4" ht="12" customHeight="1">
      <c r="A49" s="344" t="s">
        <v>30</v>
      </c>
      <c r="B49" s="345"/>
      <c r="C49" s="302"/>
      <c r="D49" s="589"/>
    </row>
    <row r="50" spans="1:4" ht="12" customHeight="1">
      <c r="A50" s="344" t="s">
        <v>31</v>
      </c>
      <c r="B50" s="345"/>
      <c r="C50" s="302"/>
      <c r="D50" s="589"/>
    </row>
    <row r="51" spans="1:4" ht="12" customHeight="1">
      <c r="A51" s="344" t="s">
        <v>32</v>
      </c>
      <c r="B51" s="345"/>
      <c r="C51" s="302"/>
      <c r="D51" s="589"/>
    </row>
    <row r="52" spans="1:4" ht="12" customHeight="1">
      <c r="A52" s="344" t="s">
        <v>33</v>
      </c>
      <c r="B52" s="345"/>
      <c r="C52" s="302"/>
      <c r="D52" s="589"/>
    </row>
    <row r="53" spans="1:4" ht="12" customHeight="1">
      <c r="A53" s="344" t="s">
        <v>3</v>
      </c>
      <c r="B53" s="345"/>
      <c r="C53" s="302"/>
      <c r="D53" s="589"/>
    </row>
    <row r="54" spans="1:4" ht="14.1" customHeight="1">
      <c r="A54" s="972" t="s">
        <v>151</v>
      </c>
      <c r="B54" s="973"/>
      <c r="C54" s="958"/>
      <c r="D54" s="347">
        <f>SUM(D46:D53)</f>
        <v>0</v>
      </c>
    </row>
    <row r="55" spans="1:4" ht="14.1" customHeight="1">
      <c r="A55" s="974" t="s">
        <v>4</v>
      </c>
      <c r="B55" s="975"/>
      <c r="C55" s="958"/>
      <c r="D55" s="347">
        <f>D36+D44+D54</f>
        <v>100</v>
      </c>
    </row>
    <row r="56" spans="1:4" ht="14.1" customHeight="1">
      <c r="A56" s="300" t="s">
        <v>5</v>
      </c>
      <c r="B56" s="301"/>
      <c r="C56" s="302"/>
      <c r="D56" s="588"/>
    </row>
    <row r="57" spans="1:4" ht="14.1" customHeight="1">
      <c r="A57" s="300" t="s">
        <v>159</v>
      </c>
      <c r="B57" s="337"/>
      <c r="C57" s="588"/>
      <c r="D57" s="348">
        <f>D55*$C$57%</f>
        <v>0</v>
      </c>
    </row>
    <row r="58" spans="1:4" ht="14.1" customHeight="1">
      <c r="A58" s="976" t="s">
        <v>6</v>
      </c>
      <c r="B58" s="977"/>
      <c r="C58" s="978"/>
      <c r="D58" s="347">
        <f>SUM(D55:D57)</f>
        <v>100</v>
      </c>
    </row>
    <row r="59" spans="1:4" ht="16.2" customHeight="1">
      <c r="A59" s="976" t="s">
        <v>7</v>
      </c>
      <c r="B59" s="977"/>
      <c r="C59" s="978"/>
      <c r="D59" s="469">
        <f>ROUND($D$10*$D$58%,2)</f>
        <v>15</v>
      </c>
    </row>
    <row r="60" spans="1:4" ht="14" customHeight="1">
      <c r="A60" s="979" t="s">
        <v>8</v>
      </c>
      <c r="B60" s="980"/>
      <c r="C60" s="981"/>
      <c r="D60" s="354">
        <f>D36/D58*100</f>
        <v>100</v>
      </c>
    </row>
    <row r="61" spans="1:4" ht="12" customHeight="1">
      <c r="A61" s="355"/>
      <c r="B61" s="355"/>
      <c r="C61" s="355"/>
      <c r="D61" s="355"/>
    </row>
  </sheetData>
  <sheetProtection algorithmName="SHA-512" hashValue="lREHhxUknQxVrZXatiGd2U9dCCCYSO0qP/GeSWHAOVdQxxLxWPa0Vi3L0UX55LqJ2IfrL66/EHSufYHadahzDw==" saltValue="F+pKUug2bhvYmFDapv6IVQ==" spinCount="100000" sheet="1" objects="1" scenarios="1"/>
  <mergeCells count="35">
    <mergeCell ref="A37:C37"/>
    <mergeCell ref="A26:C26"/>
    <mergeCell ref="A27:C27"/>
    <mergeCell ref="A28:C28"/>
    <mergeCell ref="A29:C29"/>
    <mergeCell ref="A30:C30"/>
    <mergeCell ref="A32:C32"/>
    <mergeCell ref="A33:C33"/>
    <mergeCell ref="A34:C34"/>
    <mergeCell ref="A35:C35"/>
    <mergeCell ref="A36:C36"/>
    <mergeCell ref="A31:C31"/>
    <mergeCell ref="A60:C60"/>
    <mergeCell ref="A39:C39"/>
    <mergeCell ref="A40:C40"/>
    <mergeCell ref="A41:C41"/>
    <mergeCell ref="A43:C43"/>
    <mergeCell ref="A44:C44"/>
    <mergeCell ref="A45:C45"/>
    <mergeCell ref="A54:C54"/>
    <mergeCell ref="A55:C55"/>
    <mergeCell ref="A58:C58"/>
    <mergeCell ref="A59:C59"/>
    <mergeCell ref="A25:C25"/>
    <mergeCell ref="A9:C9"/>
    <mergeCell ref="A10:C10"/>
    <mergeCell ref="A19:C19"/>
    <mergeCell ref="A2:C2"/>
    <mergeCell ref="A4:C4"/>
    <mergeCell ref="A6:C6"/>
    <mergeCell ref="A20:C20"/>
    <mergeCell ref="A21:C21"/>
    <mergeCell ref="A22:C22"/>
    <mergeCell ref="A23:C23"/>
    <mergeCell ref="A24:C24"/>
  </mergeCells>
  <pageMargins left="0.70866141732283472" right="0.70866141732283472" top="0.78740157480314965" bottom="0.78740157480314965" header="0.31496062992125984" footer="0.31496062992125984"/>
  <pageSetup paperSize="9" scale="65" orientation="landscape" r:id="rId1"/>
  <headerFooter>
    <oddHeader xml:space="preserve">&amp;L&amp;"Arial,Standard"&amp;8&amp;F
&amp;C&amp;"Arial,Standard"&amp;8&amp;A&amp;R&amp;G </oddHeader>
    <oddFooter xml:space="preserve">&amp;C&amp;"Arial,Standard"&amp;8Seite &amp;P von &amp;N Seiten&amp;R&amp;"Arial,Standard"&amp;8copyright by: SV </oddFooter>
  </headerFooter>
  <ignoredErrors>
    <ignoredError sqref="D19" formulaRange="1"/>
  </ignoredError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40E92-949F-4A53-A59B-E2EBCEABE26B}">
  <sheetPr codeName="Tabelle23">
    <tabColor theme="8" tint="0.39997558519241921"/>
    <pageSetUpPr fitToPage="1"/>
  </sheetPr>
  <dimension ref="A1:L319"/>
  <sheetViews>
    <sheetView workbookViewId="0">
      <selection activeCell="K3" sqref="K3"/>
    </sheetView>
  </sheetViews>
  <sheetFormatPr baseColWidth="10" defaultColWidth="24.5859375" defaultRowHeight="10.35"/>
  <cols>
    <col min="1" max="1" width="23.17578125" style="8" customWidth="1"/>
    <col min="2" max="2" width="12.52734375" style="10" customWidth="1"/>
    <col min="3" max="3" width="11.46875" style="10" customWidth="1"/>
    <col min="4" max="4" width="38.52734375" style="10" customWidth="1"/>
    <col min="5" max="5" width="21.29296875" style="10" customWidth="1"/>
    <col min="6" max="6" width="10.05859375" style="644" bestFit="1" customWidth="1"/>
    <col min="7" max="7" width="6.87890625" style="645" customWidth="1"/>
    <col min="8" max="8" width="7.87890625" style="594" bestFit="1" customWidth="1"/>
    <col min="9" max="9" width="10.234375" style="595" customWidth="1"/>
    <col min="10" max="10" width="10.234375" style="595" hidden="1" customWidth="1"/>
    <col min="11" max="11" width="10.41015625" style="597" customWidth="1"/>
    <col min="12" max="12" width="9.5859375" style="597" bestFit="1" customWidth="1"/>
    <col min="13" max="16384" width="24.5859375" style="8"/>
  </cols>
  <sheetData>
    <row r="1" spans="1:12">
      <c r="A1" s="590"/>
      <c r="E1" s="591" t="s">
        <v>476</v>
      </c>
      <c r="F1" s="592">
        <f>F3-F2</f>
        <v>323.46000000000004</v>
      </c>
      <c r="G1" s="593"/>
      <c r="J1" s="596"/>
    </row>
    <row r="2" spans="1:12">
      <c r="A2" s="590"/>
      <c r="E2" s="598" t="s">
        <v>382</v>
      </c>
      <c r="F2" s="599">
        <f>+F3-F5-F6-F7-F8-F9-F10-F11-F12-F13-F14-F15-F16-F17-F22-F48-F52-F83-F86-F118-F147-F150-F115</f>
        <v>3083.8999999999996</v>
      </c>
      <c r="G2" s="600"/>
      <c r="J2" s="601"/>
      <c r="K2" s="602" t="s">
        <v>652</v>
      </c>
      <c r="L2" s="603"/>
    </row>
    <row r="3" spans="1:12" s="590" customFormat="1" ht="10.25" customHeight="1">
      <c r="A3" s="1038" t="s">
        <v>791</v>
      </c>
      <c r="B3" s="1038"/>
      <c r="C3" s="1038"/>
      <c r="D3" s="604"/>
      <c r="E3" s="605" t="s">
        <v>245</v>
      </c>
      <c r="F3" s="606">
        <f>SUM(F5:F155)</f>
        <v>3407.3599999999997</v>
      </c>
      <c r="G3" s="607"/>
      <c r="H3" s="608"/>
      <c r="I3" s="609"/>
      <c r="J3" s="610" t="e">
        <f>SUM(J5:J155)</f>
        <v>#DIV/0!</v>
      </c>
      <c r="K3" s="611" t="e">
        <f>SUM(K5:K155)</f>
        <v>#DIV/0!</v>
      </c>
      <c r="L3" s="611" t="e">
        <f>SUM(L5:L155)</f>
        <v>#DIV/0!</v>
      </c>
    </row>
    <row r="4" spans="1:12" s="621" customFormat="1" ht="20.350000000000001" customHeight="1">
      <c r="A4" s="612" t="s">
        <v>349</v>
      </c>
      <c r="B4" s="612" t="s">
        <v>223</v>
      </c>
      <c r="C4" s="612" t="s">
        <v>224</v>
      </c>
      <c r="D4" s="613" t="s">
        <v>220</v>
      </c>
      <c r="E4" s="612" t="s">
        <v>225</v>
      </c>
      <c r="F4" s="614" t="s">
        <v>226</v>
      </c>
      <c r="G4" s="615" t="s">
        <v>103</v>
      </c>
      <c r="H4" s="616" t="s">
        <v>163</v>
      </c>
      <c r="I4" s="617" t="s">
        <v>195</v>
      </c>
      <c r="J4" s="618" t="s">
        <v>651</v>
      </c>
      <c r="K4" s="619" t="s">
        <v>154</v>
      </c>
      <c r="L4" s="620" t="s">
        <v>246</v>
      </c>
    </row>
    <row r="5" spans="1:12" ht="10.5" customHeight="1">
      <c r="A5" s="622" t="s">
        <v>591</v>
      </c>
      <c r="B5" s="623" t="s">
        <v>590</v>
      </c>
      <c r="C5" s="624" t="s">
        <v>567</v>
      </c>
      <c r="D5" s="623" t="s">
        <v>362</v>
      </c>
      <c r="E5" s="625" t="s">
        <v>451</v>
      </c>
      <c r="F5" s="626">
        <v>13.05</v>
      </c>
      <c r="G5" s="627">
        <v>0</v>
      </c>
      <c r="H5" s="628">
        <f>VLOOKUP(G5,Steuerung!$A$21:$E$28,3,FALSE)</f>
        <v>0</v>
      </c>
      <c r="I5" s="629">
        <f>VLOOKUP(G5,Steuerung!$A$21:$C$28,2,FALSE)</f>
        <v>0</v>
      </c>
      <c r="J5" s="630" t="e">
        <f>(F5*H5)/'GMK UR'!$D$67</f>
        <v>#DIV/0!</v>
      </c>
      <c r="K5" s="631">
        <f>IF(G5=0,0,F5*H5/I5*'GMK UR'!$D$67)</f>
        <v>0</v>
      </c>
      <c r="L5" s="631">
        <f t="shared" ref="L5:L17" si="0">IF(H5=0,0,K5/12)</f>
        <v>0</v>
      </c>
    </row>
    <row r="6" spans="1:12" ht="10.5" customHeight="1">
      <c r="A6" s="622" t="s">
        <v>591</v>
      </c>
      <c r="B6" s="623" t="s">
        <v>590</v>
      </c>
      <c r="C6" s="624" t="s">
        <v>568</v>
      </c>
      <c r="D6" s="623" t="s">
        <v>362</v>
      </c>
      <c r="E6" s="625" t="s">
        <v>451</v>
      </c>
      <c r="F6" s="626">
        <v>22.33</v>
      </c>
      <c r="G6" s="627">
        <v>0</v>
      </c>
      <c r="H6" s="628">
        <f>VLOOKUP(G6,Steuerung!$A$21:$E$28,3,FALSE)</f>
        <v>0</v>
      </c>
      <c r="I6" s="629">
        <f>VLOOKUP(G6,Steuerung!$A$21:$C$28,2,FALSE)</f>
        <v>0</v>
      </c>
      <c r="J6" s="630" t="e">
        <f>(F6*H6)/'GMK UR'!$D$67</f>
        <v>#DIV/0!</v>
      </c>
      <c r="K6" s="631">
        <f>IF(G6=0,0,F6*H6/I6*'GMK UR'!$D$67)</f>
        <v>0</v>
      </c>
      <c r="L6" s="631">
        <f t="shared" si="0"/>
        <v>0</v>
      </c>
    </row>
    <row r="7" spans="1:12" s="632" customFormat="1" ht="10.5" customHeight="1">
      <c r="A7" s="622" t="s">
        <v>591</v>
      </c>
      <c r="B7" s="623" t="s">
        <v>590</v>
      </c>
      <c r="C7" s="624" t="s">
        <v>569</v>
      </c>
      <c r="D7" s="623" t="s">
        <v>361</v>
      </c>
      <c r="E7" s="625" t="s">
        <v>352</v>
      </c>
      <c r="F7" s="626">
        <v>11.44</v>
      </c>
      <c r="G7" s="627">
        <v>0</v>
      </c>
      <c r="H7" s="628">
        <f>VLOOKUP(G7,Steuerung!$A$21:$E$28,3,FALSE)</f>
        <v>0</v>
      </c>
      <c r="I7" s="629">
        <f>VLOOKUP(G7,Steuerung!$A$21:$C$28,2,FALSE)</f>
        <v>0</v>
      </c>
      <c r="J7" s="630" t="e">
        <f>(F7*H7)/'GMK UR'!$D$67</f>
        <v>#DIV/0!</v>
      </c>
      <c r="K7" s="631">
        <f>IF(G7=0,0,F7*H7/I7*'GMK UR'!$D$67)</f>
        <v>0</v>
      </c>
      <c r="L7" s="631">
        <f t="shared" si="0"/>
        <v>0</v>
      </c>
    </row>
    <row r="8" spans="1:12" ht="10.5" customHeight="1">
      <c r="A8" s="622" t="s">
        <v>591</v>
      </c>
      <c r="B8" s="623" t="s">
        <v>590</v>
      </c>
      <c r="C8" s="624" t="s">
        <v>570</v>
      </c>
      <c r="D8" s="623" t="s">
        <v>361</v>
      </c>
      <c r="E8" s="625" t="s">
        <v>352</v>
      </c>
      <c r="F8" s="626">
        <v>20.28</v>
      </c>
      <c r="G8" s="627">
        <v>0</v>
      </c>
      <c r="H8" s="628">
        <f>VLOOKUP(G8,Steuerung!$A$21:$E$28,3,FALSE)</f>
        <v>0</v>
      </c>
      <c r="I8" s="629">
        <f>VLOOKUP(G8,Steuerung!$A$21:$C$28,2,FALSE)</f>
        <v>0</v>
      </c>
      <c r="J8" s="630" t="e">
        <f>(F8*H8)/'GMK UR'!$D$67</f>
        <v>#DIV/0!</v>
      </c>
      <c r="K8" s="631">
        <f>IF(G8=0,0,F8*H8/I8*'GMK UR'!$D$67)</f>
        <v>0</v>
      </c>
      <c r="L8" s="631">
        <f t="shared" si="0"/>
        <v>0</v>
      </c>
    </row>
    <row r="9" spans="1:12" ht="10.5" customHeight="1">
      <c r="A9" s="622" t="s">
        <v>591</v>
      </c>
      <c r="B9" s="623" t="s">
        <v>590</v>
      </c>
      <c r="C9" s="624" t="s">
        <v>571</v>
      </c>
      <c r="D9" s="623" t="s">
        <v>362</v>
      </c>
      <c r="E9" s="625" t="s">
        <v>352</v>
      </c>
      <c r="F9" s="626">
        <v>35.28</v>
      </c>
      <c r="G9" s="627">
        <v>0</v>
      </c>
      <c r="H9" s="628">
        <f>VLOOKUP(G9,Steuerung!$A$21:$E$28,3,FALSE)</f>
        <v>0</v>
      </c>
      <c r="I9" s="629">
        <f>VLOOKUP(G9,Steuerung!$A$21:$C$28,2,FALSE)</f>
        <v>0</v>
      </c>
      <c r="J9" s="630" t="e">
        <f>(F9*H9)/'GMK UR'!$D$67</f>
        <v>#DIV/0!</v>
      </c>
      <c r="K9" s="631">
        <f>IF(G9=0,0,F9*H9/I9*'GMK UR'!$D$67)</f>
        <v>0</v>
      </c>
      <c r="L9" s="631">
        <f t="shared" si="0"/>
        <v>0</v>
      </c>
    </row>
    <row r="10" spans="1:12" ht="10.5" customHeight="1">
      <c r="A10" s="622" t="s">
        <v>591</v>
      </c>
      <c r="B10" s="623" t="s">
        <v>590</v>
      </c>
      <c r="C10" s="624" t="s">
        <v>572</v>
      </c>
      <c r="D10" s="633" t="s">
        <v>361</v>
      </c>
      <c r="E10" s="633" t="s">
        <v>352</v>
      </c>
      <c r="F10" s="626">
        <v>13.34</v>
      </c>
      <c r="G10" s="627">
        <v>0</v>
      </c>
      <c r="H10" s="628">
        <f>VLOOKUP(G10,Steuerung!$A$21:$E$28,3,FALSE)</f>
        <v>0</v>
      </c>
      <c r="I10" s="629">
        <f>VLOOKUP(G10,Steuerung!$A$21:$C$28,2,FALSE)</f>
        <v>0</v>
      </c>
      <c r="J10" s="630" t="e">
        <f>(F10*H10)/'GMK UR'!$D$67</f>
        <v>#DIV/0!</v>
      </c>
      <c r="K10" s="631">
        <f>IF(G10=0,0,F10*H10/I10*'GMK UR'!$D$67)</f>
        <v>0</v>
      </c>
      <c r="L10" s="631">
        <f t="shared" si="0"/>
        <v>0</v>
      </c>
    </row>
    <row r="11" spans="1:12" ht="10.5" customHeight="1">
      <c r="A11" s="622" t="s">
        <v>591</v>
      </c>
      <c r="B11" s="623" t="s">
        <v>590</v>
      </c>
      <c r="C11" s="624" t="s">
        <v>573</v>
      </c>
      <c r="D11" s="633" t="s">
        <v>452</v>
      </c>
      <c r="E11" s="625" t="s">
        <v>354</v>
      </c>
      <c r="F11" s="626">
        <v>10.72</v>
      </c>
      <c r="G11" s="627">
        <v>0</v>
      </c>
      <c r="H11" s="628">
        <f>VLOOKUP(G11,Steuerung!$A$21:$E$28,3,FALSE)</f>
        <v>0</v>
      </c>
      <c r="I11" s="629">
        <f>VLOOKUP(G11,Steuerung!$A$21:$C$28,2,FALSE)</f>
        <v>0</v>
      </c>
      <c r="J11" s="630" t="e">
        <f>(F11*H11)/'GMK UR'!$D$67</f>
        <v>#DIV/0!</v>
      </c>
      <c r="K11" s="631">
        <f>IF(G11=0,0,F11*H11/I11*'GMK UR'!$D$67)</f>
        <v>0</v>
      </c>
      <c r="L11" s="631">
        <f t="shared" si="0"/>
        <v>0</v>
      </c>
    </row>
    <row r="12" spans="1:12" ht="10.5" customHeight="1">
      <c r="A12" s="622" t="s">
        <v>591</v>
      </c>
      <c r="B12" s="623" t="s">
        <v>590</v>
      </c>
      <c r="C12" s="624" t="s">
        <v>574</v>
      </c>
      <c r="D12" s="623" t="s">
        <v>452</v>
      </c>
      <c r="E12" s="625" t="s">
        <v>354</v>
      </c>
      <c r="F12" s="626">
        <v>3.81</v>
      </c>
      <c r="G12" s="627">
        <v>0</v>
      </c>
      <c r="H12" s="628">
        <f>VLOOKUP(G12,Steuerung!$A$21:$E$28,3,FALSE)</f>
        <v>0</v>
      </c>
      <c r="I12" s="629">
        <f>VLOOKUP(G12,Steuerung!$A$21:$C$28,2,FALSE)</f>
        <v>0</v>
      </c>
      <c r="J12" s="630" t="e">
        <f>(F12*H12)/'GMK UR'!$D$67</f>
        <v>#DIV/0!</v>
      </c>
      <c r="K12" s="631">
        <f>IF(G12=0,0,F12*H12/I12*'GMK UR'!$D$67)</f>
        <v>0</v>
      </c>
      <c r="L12" s="631">
        <f t="shared" si="0"/>
        <v>0</v>
      </c>
    </row>
    <row r="13" spans="1:12" ht="10.5" customHeight="1">
      <c r="A13" s="622" t="s">
        <v>591</v>
      </c>
      <c r="B13" s="623" t="s">
        <v>590</v>
      </c>
      <c r="C13" s="624" t="s">
        <v>575</v>
      </c>
      <c r="D13" s="623" t="s">
        <v>362</v>
      </c>
      <c r="E13" s="625" t="s">
        <v>451</v>
      </c>
      <c r="F13" s="626">
        <v>13.44</v>
      </c>
      <c r="G13" s="627">
        <v>0</v>
      </c>
      <c r="H13" s="628">
        <f>VLOOKUP(G13,Steuerung!$A$21:$E$28,3,FALSE)</f>
        <v>0</v>
      </c>
      <c r="I13" s="629">
        <f>VLOOKUP(G13,Steuerung!$A$21:$C$28,2,FALSE)</f>
        <v>0</v>
      </c>
      <c r="J13" s="630" t="e">
        <f>(F13*H13)/'GMK UR'!$D$67</f>
        <v>#DIV/0!</v>
      </c>
      <c r="K13" s="631">
        <f>IF(G13=0,0,F13*H13/I13*'GMK UR'!$D$67)</f>
        <v>0</v>
      </c>
      <c r="L13" s="631">
        <f t="shared" si="0"/>
        <v>0</v>
      </c>
    </row>
    <row r="14" spans="1:12" ht="10.5" customHeight="1">
      <c r="A14" s="622" t="s">
        <v>591</v>
      </c>
      <c r="B14" s="623" t="s">
        <v>590</v>
      </c>
      <c r="C14" s="624" t="s">
        <v>576</v>
      </c>
      <c r="D14" s="623" t="s">
        <v>362</v>
      </c>
      <c r="E14" s="625" t="s">
        <v>451</v>
      </c>
      <c r="F14" s="626">
        <v>25.87</v>
      </c>
      <c r="G14" s="627">
        <v>0</v>
      </c>
      <c r="H14" s="628">
        <f>VLOOKUP(G14,Steuerung!$A$21:$E$28,3,FALSE)</f>
        <v>0</v>
      </c>
      <c r="I14" s="629">
        <f>VLOOKUP(G14,Steuerung!$A$21:$C$28,2,FALSE)</f>
        <v>0</v>
      </c>
      <c r="J14" s="630" t="e">
        <f>(F14*H14)/'GMK UR'!$D$67</f>
        <v>#DIV/0!</v>
      </c>
      <c r="K14" s="631">
        <f>IF(G14=0,0,F14*H14/I14*'GMK UR'!$D$67)</f>
        <v>0</v>
      </c>
      <c r="L14" s="631">
        <f t="shared" si="0"/>
        <v>0</v>
      </c>
    </row>
    <row r="15" spans="1:12" ht="10.5" customHeight="1">
      <c r="A15" s="622" t="s">
        <v>591</v>
      </c>
      <c r="B15" s="623" t="s">
        <v>590</v>
      </c>
      <c r="C15" s="624" t="s">
        <v>577</v>
      </c>
      <c r="D15" s="623" t="s">
        <v>452</v>
      </c>
      <c r="E15" s="625" t="s">
        <v>354</v>
      </c>
      <c r="F15" s="626">
        <v>3.53</v>
      </c>
      <c r="G15" s="627">
        <v>0</v>
      </c>
      <c r="H15" s="628">
        <f>VLOOKUP(G15,Steuerung!$A$21:$E$28,3,FALSE)</f>
        <v>0</v>
      </c>
      <c r="I15" s="629">
        <f>VLOOKUP(G15,Steuerung!$A$21:$C$28,2,FALSE)</f>
        <v>0</v>
      </c>
      <c r="J15" s="630">
        <v>0</v>
      </c>
      <c r="K15" s="631">
        <f>IF(G15=0,0,F15*H15/I15*'GMK UR'!$D$67)</f>
        <v>0</v>
      </c>
      <c r="L15" s="631">
        <f t="shared" si="0"/>
        <v>0</v>
      </c>
    </row>
    <row r="16" spans="1:12" ht="10.5" customHeight="1">
      <c r="A16" s="622" t="s">
        <v>591</v>
      </c>
      <c r="B16" s="623" t="s">
        <v>590</v>
      </c>
      <c r="C16" s="624" t="s">
        <v>578</v>
      </c>
      <c r="D16" s="633" t="s">
        <v>361</v>
      </c>
      <c r="E16" s="633" t="s">
        <v>354</v>
      </c>
      <c r="F16" s="626">
        <v>20.39</v>
      </c>
      <c r="G16" s="627">
        <v>0</v>
      </c>
      <c r="H16" s="628">
        <f>VLOOKUP(G16,Steuerung!$A$21:$E$28,3,FALSE)</f>
        <v>0</v>
      </c>
      <c r="I16" s="629">
        <f>VLOOKUP(G16,Steuerung!$A$21:$C$28,2,FALSE)</f>
        <v>0</v>
      </c>
      <c r="J16" s="630" t="e">
        <f>(F16*H16)/'GMK UR'!$D$67</f>
        <v>#DIV/0!</v>
      </c>
      <c r="K16" s="631">
        <f>IF(G16=0,0,F16*H16/I16*'GMK UR'!$D$67)</f>
        <v>0</v>
      </c>
      <c r="L16" s="631">
        <f t="shared" si="0"/>
        <v>0</v>
      </c>
    </row>
    <row r="17" spans="1:12" ht="10.5" customHeight="1">
      <c r="A17" s="622" t="s">
        <v>591</v>
      </c>
      <c r="B17" s="623" t="s">
        <v>590</v>
      </c>
      <c r="C17" s="624" t="s">
        <v>579</v>
      </c>
      <c r="D17" s="623" t="s">
        <v>362</v>
      </c>
      <c r="E17" s="634" t="s">
        <v>451</v>
      </c>
      <c r="F17" s="626">
        <v>29.52</v>
      </c>
      <c r="G17" s="627">
        <v>0</v>
      </c>
      <c r="H17" s="628">
        <f>VLOOKUP(G17,Steuerung!$A$21:$E$28,3,FALSE)</f>
        <v>0</v>
      </c>
      <c r="I17" s="629">
        <f>VLOOKUP(G17,Steuerung!$A$21:$C$28,2,FALSE)</f>
        <v>0</v>
      </c>
      <c r="J17" s="630" t="e">
        <f>(F17*H17)/'GMK UR'!$D$67</f>
        <v>#DIV/0!</v>
      </c>
      <c r="K17" s="631">
        <f>IF(G17=0,0,F17*H17/I17*'GMK UR'!$D$67)</f>
        <v>0</v>
      </c>
      <c r="L17" s="631">
        <f t="shared" si="0"/>
        <v>0</v>
      </c>
    </row>
    <row r="18" spans="1:12" s="597" customFormat="1">
      <c r="A18" s="622" t="s">
        <v>591</v>
      </c>
      <c r="B18" s="623" t="s">
        <v>590</v>
      </c>
      <c r="C18" s="624" t="s">
        <v>580</v>
      </c>
      <c r="D18" s="635" t="s">
        <v>360</v>
      </c>
      <c r="E18" s="625" t="s">
        <v>453</v>
      </c>
      <c r="F18" s="626">
        <v>52.81</v>
      </c>
      <c r="G18" s="627" t="s">
        <v>596</v>
      </c>
      <c r="H18" s="628">
        <f>VLOOKUP(G18,Steuerung!$A$21:$E$28,3,FALSE)</f>
        <v>130</v>
      </c>
      <c r="I18" s="629" t="e">
        <f>VLOOKUP(G18,Steuerung!$A$21:$C$28,2,FALSE)</f>
        <v>#DIV/0!</v>
      </c>
      <c r="J18" s="636" t="e">
        <f>IF(F18=0,0,F18*H18/I18)</f>
        <v>#DIV/0!</v>
      </c>
      <c r="K18" s="631" t="e">
        <f>IF(G18=0,0,F18*H18/I18*'GMK UR'!$D$67)</f>
        <v>#DIV/0!</v>
      </c>
      <c r="L18" s="631" t="e">
        <f>IF(H18=0,0,K18/12)</f>
        <v>#DIV/0!</v>
      </c>
    </row>
    <row r="19" spans="1:12">
      <c r="A19" s="622" t="s">
        <v>591</v>
      </c>
      <c r="B19" s="623" t="s">
        <v>590</v>
      </c>
      <c r="C19" s="624" t="s">
        <v>581</v>
      </c>
      <c r="D19" s="637" t="s">
        <v>360</v>
      </c>
      <c r="E19" s="638" t="s">
        <v>453</v>
      </c>
      <c r="F19" s="626">
        <v>66.989999999999995</v>
      </c>
      <c r="G19" s="627" t="s">
        <v>596</v>
      </c>
      <c r="H19" s="628">
        <f>VLOOKUP(G19,Steuerung!$A$21:$E$28,3,FALSE)</f>
        <v>130</v>
      </c>
      <c r="I19" s="629" t="e">
        <f>VLOOKUP(G19,Steuerung!$A$21:$C$28,2,FALSE)</f>
        <v>#DIV/0!</v>
      </c>
      <c r="J19" s="636" t="e">
        <f>IF(F19=0,0,F19*H19/I19)</f>
        <v>#DIV/0!</v>
      </c>
      <c r="K19" s="631" t="e">
        <f>IF(G19=0,0,F19*H19/I19*'GMK UR'!$D$67)</f>
        <v>#DIV/0!</v>
      </c>
      <c r="L19" s="631" t="e">
        <f t="shared" ref="L19:L82" si="1">IF(H19=0,0,K19/12)</f>
        <v>#DIV/0!</v>
      </c>
    </row>
    <row r="20" spans="1:12" s="597" customFormat="1">
      <c r="A20" s="622" t="s">
        <v>591</v>
      </c>
      <c r="B20" s="623" t="s">
        <v>590</v>
      </c>
      <c r="C20" s="624" t="s">
        <v>582</v>
      </c>
      <c r="D20" s="638" t="s">
        <v>454</v>
      </c>
      <c r="E20" s="638" t="s">
        <v>453</v>
      </c>
      <c r="F20" s="626">
        <v>12.38</v>
      </c>
      <c r="G20" s="627" t="s">
        <v>596</v>
      </c>
      <c r="H20" s="628">
        <f>VLOOKUP(G20,Steuerung!$A$21:$E$28,3,FALSE)</f>
        <v>130</v>
      </c>
      <c r="I20" s="629" t="e">
        <f>VLOOKUP(G20,Steuerung!$A$21:$C$28,2,FALSE)</f>
        <v>#DIV/0!</v>
      </c>
      <c r="J20" s="636" t="e">
        <f>IF(F20=0,0,F20*H20/I20)</f>
        <v>#DIV/0!</v>
      </c>
      <c r="K20" s="631" t="e">
        <f>IF(G20=0,0,F20*H20/I20*'GMK UR'!$D$67)</f>
        <v>#DIV/0!</v>
      </c>
      <c r="L20" s="631" t="e">
        <f t="shared" si="1"/>
        <v>#DIV/0!</v>
      </c>
    </row>
    <row r="21" spans="1:12" ht="10.5" customHeight="1">
      <c r="A21" s="622" t="s">
        <v>591</v>
      </c>
      <c r="B21" s="623" t="s">
        <v>590</v>
      </c>
      <c r="C21" s="624" t="s">
        <v>583</v>
      </c>
      <c r="D21" s="623" t="s">
        <v>454</v>
      </c>
      <c r="E21" s="625" t="s">
        <v>453</v>
      </c>
      <c r="F21" s="626">
        <v>30.95</v>
      </c>
      <c r="G21" s="627" t="s">
        <v>596</v>
      </c>
      <c r="H21" s="628">
        <f>VLOOKUP(G21,Steuerung!$A$21:$E$28,3,FALSE)</f>
        <v>130</v>
      </c>
      <c r="I21" s="629" t="e">
        <f>VLOOKUP(G21,Steuerung!$A$21:$C$28,2,FALSE)</f>
        <v>#DIV/0!</v>
      </c>
      <c r="J21" s="636" t="e">
        <f>IF(F21=0,0,F21*H21/I21)</f>
        <v>#DIV/0!</v>
      </c>
      <c r="K21" s="631" t="e">
        <f>IF(G21=0,0,F21*H21/I21*'GMK UR'!$D$67)</f>
        <v>#DIV/0!</v>
      </c>
      <c r="L21" s="631" t="e">
        <f t="shared" si="1"/>
        <v>#DIV/0!</v>
      </c>
    </row>
    <row r="22" spans="1:12" ht="10.5" customHeight="1">
      <c r="A22" s="622" t="s">
        <v>591</v>
      </c>
      <c r="B22" s="623" t="s">
        <v>590</v>
      </c>
      <c r="C22" s="624" t="s">
        <v>584</v>
      </c>
      <c r="D22" s="623" t="s">
        <v>640</v>
      </c>
      <c r="E22" s="625" t="s">
        <v>453</v>
      </c>
      <c r="F22" s="626">
        <v>27.61</v>
      </c>
      <c r="G22" s="627">
        <v>0</v>
      </c>
      <c r="H22" s="628">
        <f>VLOOKUP(G22,Steuerung!$A$21:$E$28,3,FALSE)</f>
        <v>0</v>
      </c>
      <c r="I22" s="629">
        <f>VLOOKUP(G22,Steuerung!$A$21:$C$28,2,FALSE)</f>
        <v>0</v>
      </c>
      <c r="J22" s="630">
        <v>1</v>
      </c>
      <c r="K22" s="631">
        <f>IF(G22=0,0,F22*H22/I22*'GMK UR'!$D$67)</f>
        <v>0</v>
      </c>
      <c r="L22" s="631">
        <f t="shared" si="1"/>
        <v>0</v>
      </c>
    </row>
    <row r="23" spans="1:12" ht="10.5" customHeight="1">
      <c r="A23" s="622" t="s">
        <v>591</v>
      </c>
      <c r="B23" s="623" t="s">
        <v>590</v>
      </c>
      <c r="C23" s="624" t="s">
        <v>585</v>
      </c>
      <c r="D23" s="623" t="s">
        <v>455</v>
      </c>
      <c r="E23" s="625" t="s">
        <v>453</v>
      </c>
      <c r="F23" s="626">
        <v>44.3</v>
      </c>
      <c r="G23" s="627" t="s">
        <v>58</v>
      </c>
      <c r="H23" s="628">
        <f>VLOOKUP(G23,Steuerung!$A$21:$E$53,3,FALSE)</f>
        <v>250</v>
      </c>
      <c r="I23" s="629" t="e">
        <f>VLOOKUP(G23,Steuerung!$A$21:$C$53,2,FALSE)</f>
        <v>#DIV/0!</v>
      </c>
      <c r="J23" s="630" t="e">
        <f t="shared" ref="J23" si="2">(F23*H23)/I23</f>
        <v>#DIV/0!</v>
      </c>
      <c r="K23" s="631" t="e">
        <f>IF(G23=0,0,F23*H23/I23*'GMK UR'!$D$67)</f>
        <v>#DIV/0!</v>
      </c>
      <c r="L23" s="631" t="e">
        <f t="shared" si="1"/>
        <v>#DIV/0!</v>
      </c>
    </row>
    <row r="24" spans="1:12" ht="10.5" customHeight="1">
      <c r="A24" s="622" t="s">
        <v>591</v>
      </c>
      <c r="B24" s="623" t="s">
        <v>590</v>
      </c>
      <c r="C24" s="624" t="s">
        <v>586</v>
      </c>
      <c r="D24" s="623" t="s">
        <v>456</v>
      </c>
      <c r="E24" s="625" t="s">
        <v>453</v>
      </c>
      <c r="F24" s="626">
        <v>19.39</v>
      </c>
      <c r="G24" s="627" t="s">
        <v>58</v>
      </c>
      <c r="H24" s="628">
        <f>VLOOKUP(G24,Steuerung!$A$21:$E$53,3,FALSE)</f>
        <v>250</v>
      </c>
      <c r="I24" s="629" t="e">
        <f>VLOOKUP(G24,Steuerung!$A$21:$C$53,2,FALSE)</f>
        <v>#DIV/0!</v>
      </c>
      <c r="J24" s="630" t="e">
        <f t="shared" ref="J24:J27" si="3">(F24*H24)/I24</f>
        <v>#DIV/0!</v>
      </c>
      <c r="K24" s="631" t="e">
        <f>IF(G24=0,0,F24*H24/I24*'GMK UR'!$D$67)</f>
        <v>#DIV/0!</v>
      </c>
      <c r="L24" s="631" t="e">
        <f t="shared" ref="L24:L27" si="4">IF(H24=0,0,K24/12)</f>
        <v>#DIV/0!</v>
      </c>
    </row>
    <row r="25" spans="1:12" ht="10.5" customHeight="1">
      <c r="A25" s="622" t="s">
        <v>591</v>
      </c>
      <c r="B25" s="623" t="s">
        <v>590</v>
      </c>
      <c r="C25" s="624" t="s">
        <v>587</v>
      </c>
      <c r="D25" s="623" t="s">
        <v>457</v>
      </c>
      <c r="E25" s="625" t="s">
        <v>363</v>
      </c>
      <c r="F25" s="626">
        <v>35.28</v>
      </c>
      <c r="G25" s="627" t="s">
        <v>58</v>
      </c>
      <c r="H25" s="628">
        <f>VLOOKUP(G25,Steuerung!$A$21:$E$53,3,FALSE)</f>
        <v>250</v>
      </c>
      <c r="I25" s="629" t="e">
        <f>VLOOKUP(G25,Steuerung!$A$21:$C$53,2,FALSE)</f>
        <v>#DIV/0!</v>
      </c>
      <c r="J25" s="630" t="e">
        <f t="shared" si="3"/>
        <v>#DIV/0!</v>
      </c>
      <c r="K25" s="631" t="e">
        <f>IF(G25=0,0,F25*H25/I25*'GMK UR'!$D$67)</f>
        <v>#DIV/0!</v>
      </c>
      <c r="L25" s="631" t="e">
        <f t="shared" si="4"/>
        <v>#DIV/0!</v>
      </c>
    </row>
    <row r="26" spans="1:12" ht="10.5" customHeight="1">
      <c r="A26" s="622" t="s">
        <v>591</v>
      </c>
      <c r="B26" s="623" t="s">
        <v>590</v>
      </c>
      <c r="C26" s="624" t="s">
        <v>588</v>
      </c>
      <c r="D26" s="623" t="s">
        <v>458</v>
      </c>
      <c r="E26" s="625" t="s">
        <v>453</v>
      </c>
      <c r="F26" s="626">
        <v>13.2</v>
      </c>
      <c r="G26" s="627" t="s">
        <v>58</v>
      </c>
      <c r="H26" s="628">
        <f>VLOOKUP(G26,Steuerung!$A$21:$E$53,3,FALSE)</f>
        <v>250</v>
      </c>
      <c r="I26" s="629" t="e">
        <f>VLOOKUP(G26,Steuerung!$A$21:$C$53,2,FALSE)</f>
        <v>#DIV/0!</v>
      </c>
      <c r="J26" s="630" t="e">
        <f t="shared" si="3"/>
        <v>#DIV/0!</v>
      </c>
      <c r="K26" s="631" t="e">
        <f>IF(G26=0,0,F26*H26/I26*'GMK UR'!$D$67)</f>
        <v>#DIV/0!</v>
      </c>
      <c r="L26" s="631" t="e">
        <f t="shared" si="4"/>
        <v>#DIV/0!</v>
      </c>
    </row>
    <row r="27" spans="1:12" ht="10.5" customHeight="1">
      <c r="A27" s="622" t="s">
        <v>591</v>
      </c>
      <c r="B27" s="623" t="s">
        <v>590</v>
      </c>
      <c r="C27" s="624" t="s">
        <v>589</v>
      </c>
      <c r="D27" s="623" t="s">
        <v>459</v>
      </c>
      <c r="E27" s="625" t="s">
        <v>363</v>
      </c>
      <c r="F27" s="626">
        <v>16.28</v>
      </c>
      <c r="G27" s="627" t="s">
        <v>58</v>
      </c>
      <c r="H27" s="628">
        <f>VLOOKUP(G27,Steuerung!$A$21:$E$53,3,FALSE)</f>
        <v>250</v>
      </c>
      <c r="I27" s="629" t="e">
        <f>VLOOKUP(G27,Steuerung!$A$21:$C$53,2,FALSE)</f>
        <v>#DIV/0!</v>
      </c>
      <c r="J27" s="630" t="e">
        <f t="shared" si="3"/>
        <v>#DIV/0!</v>
      </c>
      <c r="K27" s="631" t="e">
        <f>IF(G27=0,0,F27*H27/I27*'GMK UR'!$D$67)</f>
        <v>#DIV/0!</v>
      </c>
      <c r="L27" s="631" t="e">
        <f t="shared" si="4"/>
        <v>#DIV/0!</v>
      </c>
    </row>
    <row r="28" spans="1:12" ht="10.5" customHeight="1">
      <c r="A28" s="622" t="s">
        <v>591</v>
      </c>
      <c r="B28" s="623" t="s">
        <v>590</v>
      </c>
      <c r="C28" s="639"/>
      <c r="D28" s="623" t="s">
        <v>351</v>
      </c>
      <c r="E28" s="625" t="s">
        <v>363</v>
      </c>
      <c r="F28" s="626">
        <v>2.5099999999999998</v>
      </c>
      <c r="G28" s="627" t="s">
        <v>242</v>
      </c>
      <c r="H28" s="628">
        <f>VLOOKUP(G28,Steuerung!$A$21:$E$28,3,FALSE)</f>
        <v>250</v>
      </c>
      <c r="I28" s="629" t="e">
        <f>VLOOKUP(G28,Steuerung!$A$21:$C$28,2,FALSE)</f>
        <v>#DIV/0!</v>
      </c>
      <c r="J28" s="636" t="e">
        <f>IF(F28=0,0,F28*H28/I28)</f>
        <v>#DIV/0!</v>
      </c>
      <c r="K28" s="631" t="e">
        <f>IF(G28=0,0,F28*H28/I28*'GMK UR'!$D$67)</f>
        <v>#DIV/0!</v>
      </c>
      <c r="L28" s="631" t="e">
        <f t="shared" si="1"/>
        <v>#DIV/0!</v>
      </c>
    </row>
    <row r="29" spans="1:12" ht="10.5" customHeight="1">
      <c r="A29" s="622" t="s">
        <v>591</v>
      </c>
      <c r="B29" s="623" t="s">
        <v>590</v>
      </c>
      <c r="C29" s="639"/>
      <c r="D29" s="623" t="s">
        <v>460</v>
      </c>
      <c r="E29" s="625" t="s">
        <v>363</v>
      </c>
      <c r="F29" s="626">
        <v>10.8</v>
      </c>
      <c r="G29" s="627" t="s">
        <v>61</v>
      </c>
      <c r="H29" s="628">
        <f>VLOOKUP(G29,Steuerung!$A$21:$E$53,3,FALSE)</f>
        <v>250</v>
      </c>
      <c r="I29" s="629" t="e">
        <f>VLOOKUP(G29,Steuerung!$A$21:$C$53,2,FALSE)</f>
        <v>#DIV/0!</v>
      </c>
      <c r="J29" s="630" t="e">
        <f t="shared" ref="J29" si="5">(F29*H29)/I29</f>
        <v>#DIV/0!</v>
      </c>
      <c r="K29" s="631" t="e">
        <f>IF(G29=0,0,F29*H29/I29*'GMK UR'!$D$67)</f>
        <v>#DIV/0!</v>
      </c>
      <c r="L29" s="631" t="e">
        <f t="shared" ref="L29" si="6">IF(H29=0,0,K29/12)</f>
        <v>#DIV/0!</v>
      </c>
    </row>
    <row r="30" spans="1:12" ht="10.5" customHeight="1">
      <c r="A30" s="622" t="s">
        <v>591</v>
      </c>
      <c r="B30" s="623" t="s">
        <v>350</v>
      </c>
      <c r="C30" s="639" t="s">
        <v>421</v>
      </c>
      <c r="D30" s="623" t="s">
        <v>360</v>
      </c>
      <c r="E30" s="625" t="s">
        <v>451</v>
      </c>
      <c r="F30" s="626">
        <v>27.78</v>
      </c>
      <c r="G30" s="627" t="s">
        <v>596</v>
      </c>
      <c r="H30" s="628">
        <f>VLOOKUP(G30,Steuerung!$A$21:$E$28,3,FALSE)</f>
        <v>130</v>
      </c>
      <c r="I30" s="629" t="e">
        <f>VLOOKUP(G30,Steuerung!$A$21:$C$28,2,FALSE)</f>
        <v>#DIV/0!</v>
      </c>
      <c r="J30" s="636" t="e">
        <f t="shared" ref="J30:J46" si="7">IF(F30=0,0,F30*H30/I30)</f>
        <v>#DIV/0!</v>
      </c>
      <c r="K30" s="631" t="e">
        <f>IF(G30=0,0,F30*H30/I30*'GMK UR'!$D$67)</f>
        <v>#DIV/0!</v>
      </c>
      <c r="L30" s="631" t="e">
        <f t="shared" si="1"/>
        <v>#DIV/0!</v>
      </c>
    </row>
    <row r="31" spans="1:12" ht="10.5" customHeight="1">
      <c r="A31" s="622" t="s">
        <v>591</v>
      </c>
      <c r="B31" s="623" t="s">
        <v>350</v>
      </c>
      <c r="C31" s="639" t="s">
        <v>422</v>
      </c>
      <c r="D31" s="623" t="s">
        <v>360</v>
      </c>
      <c r="E31" s="625" t="s">
        <v>453</v>
      </c>
      <c r="F31" s="626">
        <v>13.83</v>
      </c>
      <c r="G31" s="627" t="s">
        <v>596</v>
      </c>
      <c r="H31" s="628">
        <f>VLOOKUP(G31,Steuerung!$A$21:$E$28,3,FALSE)</f>
        <v>130</v>
      </c>
      <c r="I31" s="629" t="e">
        <f>VLOOKUP(G31,Steuerung!$A$21:$C$28,2,FALSE)</f>
        <v>#DIV/0!</v>
      </c>
      <c r="J31" s="636" t="e">
        <f t="shared" si="7"/>
        <v>#DIV/0!</v>
      </c>
      <c r="K31" s="631" t="e">
        <f>IF(G31=0,0,F31*H31/I31*'GMK UR'!$D$67)</f>
        <v>#DIV/0!</v>
      </c>
      <c r="L31" s="631" t="e">
        <f t="shared" si="1"/>
        <v>#DIV/0!</v>
      </c>
    </row>
    <row r="32" spans="1:12" ht="10.5" customHeight="1">
      <c r="A32" s="622" t="s">
        <v>591</v>
      </c>
      <c r="B32" s="623" t="s">
        <v>350</v>
      </c>
      <c r="C32" s="639" t="s">
        <v>423</v>
      </c>
      <c r="D32" s="623" t="s">
        <v>360</v>
      </c>
      <c r="E32" s="625" t="s">
        <v>451</v>
      </c>
      <c r="F32" s="626">
        <v>20.48</v>
      </c>
      <c r="G32" s="627" t="s">
        <v>596</v>
      </c>
      <c r="H32" s="628">
        <f>VLOOKUP(G32,Steuerung!$A$21:$E$28,3,FALSE)</f>
        <v>130</v>
      </c>
      <c r="I32" s="629" t="e">
        <f>VLOOKUP(G32,Steuerung!$A$21:$C$28,2,FALSE)</f>
        <v>#DIV/0!</v>
      </c>
      <c r="J32" s="636" t="e">
        <f t="shared" si="7"/>
        <v>#DIV/0!</v>
      </c>
      <c r="K32" s="631" t="e">
        <f>IF(G32=0,0,F32*H32/I32*'GMK UR'!$D$67)</f>
        <v>#DIV/0!</v>
      </c>
      <c r="L32" s="631" t="e">
        <f t="shared" si="1"/>
        <v>#DIV/0!</v>
      </c>
    </row>
    <row r="33" spans="1:12" ht="10.5" customHeight="1">
      <c r="A33" s="622" t="s">
        <v>591</v>
      </c>
      <c r="B33" s="623" t="s">
        <v>350</v>
      </c>
      <c r="C33" s="639" t="s">
        <v>424</v>
      </c>
      <c r="D33" s="623" t="s">
        <v>360</v>
      </c>
      <c r="E33" s="625" t="s">
        <v>451</v>
      </c>
      <c r="F33" s="626">
        <v>21.47</v>
      </c>
      <c r="G33" s="627" t="s">
        <v>596</v>
      </c>
      <c r="H33" s="628">
        <f>VLOOKUP(G33,Steuerung!$A$21:$E$28,3,FALSE)</f>
        <v>130</v>
      </c>
      <c r="I33" s="629" t="e">
        <f>VLOOKUP(G33,Steuerung!$A$21:$C$28,2,FALSE)</f>
        <v>#DIV/0!</v>
      </c>
      <c r="J33" s="636" t="e">
        <f t="shared" si="7"/>
        <v>#DIV/0!</v>
      </c>
      <c r="K33" s="631" t="e">
        <f>IF(G33=0,0,F33*H33/I33*'GMK UR'!$D$67)</f>
        <v>#DIV/0!</v>
      </c>
      <c r="L33" s="631" t="e">
        <f t="shared" si="1"/>
        <v>#DIV/0!</v>
      </c>
    </row>
    <row r="34" spans="1:12" ht="10.5" customHeight="1">
      <c r="A34" s="622" t="s">
        <v>591</v>
      </c>
      <c r="B34" s="623" t="s">
        <v>350</v>
      </c>
      <c r="C34" s="639" t="s">
        <v>425</v>
      </c>
      <c r="D34" s="623" t="s">
        <v>360</v>
      </c>
      <c r="E34" s="625" t="s">
        <v>451</v>
      </c>
      <c r="F34" s="626">
        <v>21.4</v>
      </c>
      <c r="G34" s="627" t="s">
        <v>596</v>
      </c>
      <c r="H34" s="628">
        <f>VLOOKUP(G34,Steuerung!$A$21:$E$28,3,FALSE)</f>
        <v>130</v>
      </c>
      <c r="I34" s="629" t="e">
        <f>VLOOKUP(G34,Steuerung!$A$21:$C$28,2,FALSE)</f>
        <v>#DIV/0!</v>
      </c>
      <c r="J34" s="636" t="e">
        <f t="shared" si="7"/>
        <v>#DIV/0!</v>
      </c>
      <c r="K34" s="631" t="e">
        <f>IF(G34=0,0,F34*H34/I34*'GMK UR'!$D$67)</f>
        <v>#DIV/0!</v>
      </c>
      <c r="L34" s="631" t="e">
        <f t="shared" si="1"/>
        <v>#DIV/0!</v>
      </c>
    </row>
    <row r="35" spans="1:12" ht="10.5" customHeight="1">
      <c r="A35" s="622" t="s">
        <v>591</v>
      </c>
      <c r="B35" s="623" t="s">
        <v>350</v>
      </c>
      <c r="C35" s="639" t="s">
        <v>426</v>
      </c>
      <c r="D35" s="623" t="s">
        <v>360</v>
      </c>
      <c r="E35" s="625" t="s">
        <v>451</v>
      </c>
      <c r="F35" s="626">
        <v>13.36</v>
      </c>
      <c r="G35" s="627" t="s">
        <v>596</v>
      </c>
      <c r="H35" s="628">
        <f>VLOOKUP(G35,Steuerung!$A$21:$E$28,3,FALSE)</f>
        <v>130</v>
      </c>
      <c r="I35" s="629" t="e">
        <f>VLOOKUP(G35,Steuerung!$A$21:$C$28,2,FALSE)</f>
        <v>#DIV/0!</v>
      </c>
      <c r="J35" s="636" t="e">
        <f t="shared" si="7"/>
        <v>#DIV/0!</v>
      </c>
      <c r="K35" s="631" t="e">
        <f>IF(G35=0,0,F35*H35/I35*'GMK UR'!$D$67)</f>
        <v>#DIV/0!</v>
      </c>
      <c r="L35" s="631" t="e">
        <f t="shared" si="1"/>
        <v>#DIV/0!</v>
      </c>
    </row>
    <row r="36" spans="1:12" ht="10.5" customHeight="1">
      <c r="A36" s="622" t="s">
        <v>591</v>
      </c>
      <c r="B36" s="623" t="s">
        <v>350</v>
      </c>
      <c r="C36" s="639" t="s">
        <v>427</v>
      </c>
      <c r="D36" s="623" t="s">
        <v>360</v>
      </c>
      <c r="E36" s="625" t="s">
        <v>451</v>
      </c>
      <c r="F36" s="626">
        <v>25.9</v>
      </c>
      <c r="G36" s="627" t="s">
        <v>596</v>
      </c>
      <c r="H36" s="628">
        <f>VLOOKUP(G36,Steuerung!$A$21:$E$28,3,FALSE)</f>
        <v>130</v>
      </c>
      <c r="I36" s="629" t="e">
        <f>VLOOKUP(G36,Steuerung!$A$21:$C$28,2,FALSE)</f>
        <v>#DIV/0!</v>
      </c>
      <c r="J36" s="636" t="e">
        <f t="shared" si="7"/>
        <v>#DIV/0!</v>
      </c>
      <c r="K36" s="631" t="e">
        <f>IF(G36=0,0,F36*H36/I36*'GMK UR'!$D$67)</f>
        <v>#DIV/0!</v>
      </c>
      <c r="L36" s="631" t="e">
        <f t="shared" si="1"/>
        <v>#DIV/0!</v>
      </c>
    </row>
    <row r="37" spans="1:12" ht="10.5" customHeight="1">
      <c r="A37" s="622" t="s">
        <v>591</v>
      </c>
      <c r="B37" s="623" t="s">
        <v>350</v>
      </c>
      <c r="C37" s="639" t="s">
        <v>428</v>
      </c>
      <c r="D37" s="623" t="s">
        <v>360</v>
      </c>
      <c r="E37" s="625" t="s">
        <v>451</v>
      </c>
      <c r="F37" s="626">
        <v>24.48</v>
      </c>
      <c r="G37" s="627" t="s">
        <v>596</v>
      </c>
      <c r="H37" s="628">
        <f>VLOOKUP(G37,Steuerung!$A$21:$E$28,3,FALSE)</f>
        <v>130</v>
      </c>
      <c r="I37" s="629" t="e">
        <f>VLOOKUP(G37,Steuerung!$A$21:$C$28,2,FALSE)</f>
        <v>#DIV/0!</v>
      </c>
      <c r="J37" s="636" t="e">
        <f t="shared" si="7"/>
        <v>#DIV/0!</v>
      </c>
      <c r="K37" s="631" t="e">
        <f>IF(G37=0,0,F37*H37/I37*'GMK UR'!$D$67)</f>
        <v>#DIV/0!</v>
      </c>
      <c r="L37" s="631" t="e">
        <f t="shared" si="1"/>
        <v>#DIV/0!</v>
      </c>
    </row>
    <row r="38" spans="1:12" ht="10.5" customHeight="1">
      <c r="A38" s="622" t="s">
        <v>591</v>
      </c>
      <c r="B38" s="623" t="s">
        <v>350</v>
      </c>
      <c r="C38" s="639" t="s">
        <v>429</v>
      </c>
      <c r="D38" s="623" t="s">
        <v>353</v>
      </c>
      <c r="E38" s="625" t="s">
        <v>451</v>
      </c>
      <c r="F38" s="626">
        <v>22.56</v>
      </c>
      <c r="G38" s="627" t="s">
        <v>615</v>
      </c>
      <c r="H38" s="628">
        <f>VLOOKUP(G38,Steuerung!$A$21:$E$55,3,FALSE)</f>
        <v>130</v>
      </c>
      <c r="I38" s="629" t="e">
        <f>VLOOKUP(G38,Steuerung!$A$21:$C$55,2,FALSE)</f>
        <v>#DIV/0!</v>
      </c>
      <c r="J38" s="636" t="e">
        <f t="shared" si="7"/>
        <v>#DIV/0!</v>
      </c>
      <c r="K38" s="631" t="e">
        <f>IF(G38=0,0,F38*H38/I38*'GMK UR'!$D$67)</f>
        <v>#DIV/0!</v>
      </c>
      <c r="L38" s="631" t="e">
        <f t="shared" si="1"/>
        <v>#DIV/0!</v>
      </c>
    </row>
    <row r="39" spans="1:12" ht="10.5" customHeight="1">
      <c r="A39" s="622" t="s">
        <v>591</v>
      </c>
      <c r="B39" s="623" t="s">
        <v>350</v>
      </c>
      <c r="C39" s="639" t="s">
        <v>430</v>
      </c>
      <c r="D39" s="623" t="s">
        <v>360</v>
      </c>
      <c r="E39" s="625" t="s">
        <v>451</v>
      </c>
      <c r="F39" s="626">
        <v>13.43</v>
      </c>
      <c r="G39" s="627" t="s">
        <v>596</v>
      </c>
      <c r="H39" s="628">
        <f>VLOOKUP(G39,Steuerung!$A$21:$E$28,3,FALSE)</f>
        <v>130</v>
      </c>
      <c r="I39" s="629" t="e">
        <f>VLOOKUP(G39,Steuerung!$A$21:$C$28,2,FALSE)</f>
        <v>#DIV/0!</v>
      </c>
      <c r="J39" s="636" t="e">
        <f t="shared" si="7"/>
        <v>#DIV/0!</v>
      </c>
      <c r="K39" s="631" t="e">
        <f>IF(G39=0,0,F39*H39/I39*'GMK UR'!$D$67)</f>
        <v>#DIV/0!</v>
      </c>
      <c r="L39" s="631" t="e">
        <f t="shared" si="1"/>
        <v>#DIV/0!</v>
      </c>
    </row>
    <row r="40" spans="1:12" ht="10.5" customHeight="1">
      <c r="A40" s="622" t="s">
        <v>591</v>
      </c>
      <c r="B40" s="623" t="s">
        <v>350</v>
      </c>
      <c r="C40" s="639" t="s">
        <v>431</v>
      </c>
      <c r="D40" s="623" t="s">
        <v>360</v>
      </c>
      <c r="E40" s="625" t="s">
        <v>451</v>
      </c>
      <c r="F40" s="626">
        <v>21.03</v>
      </c>
      <c r="G40" s="627" t="s">
        <v>596</v>
      </c>
      <c r="H40" s="628">
        <f>VLOOKUP(G40,Steuerung!$A$21:$E$28,3,FALSE)</f>
        <v>130</v>
      </c>
      <c r="I40" s="629" t="e">
        <f>VLOOKUP(G40,Steuerung!$A$21:$C$28,2,FALSE)</f>
        <v>#DIV/0!</v>
      </c>
      <c r="J40" s="636" t="e">
        <f t="shared" si="7"/>
        <v>#DIV/0!</v>
      </c>
      <c r="K40" s="631" t="e">
        <f>IF(G40=0,0,F40*H40/I40*'GMK UR'!$D$67)</f>
        <v>#DIV/0!</v>
      </c>
      <c r="L40" s="631" t="e">
        <f t="shared" si="1"/>
        <v>#DIV/0!</v>
      </c>
    </row>
    <row r="41" spans="1:12" ht="10.5" customHeight="1">
      <c r="A41" s="622" t="s">
        <v>591</v>
      </c>
      <c r="B41" s="623" t="s">
        <v>350</v>
      </c>
      <c r="C41" s="639" t="s">
        <v>432</v>
      </c>
      <c r="D41" s="623" t="s">
        <v>360</v>
      </c>
      <c r="E41" s="625" t="s">
        <v>451</v>
      </c>
      <c r="F41" s="626">
        <v>20.98</v>
      </c>
      <c r="G41" s="627" t="s">
        <v>596</v>
      </c>
      <c r="H41" s="628">
        <f>VLOOKUP(G41,Steuerung!$A$21:$E$28,3,FALSE)</f>
        <v>130</v>
      </c>
      <c r="I41" s="629" t="e">
        <f>VLOOKUP(G41,Steuerung!$A$21:$C$28,2,FALSE)</f>
        <v>#DIV/0!</v>
      </c>
      <c r="J41" s="636" t="e">
        <f t="shared" si="7"/>
        <v>#DIV/0!</v>
      </c>
      <c r="K41" s="631" t="e">
        <f>IF(G41=0,0,F41*H41/I41*'GMK UR'!$D$67)</f>
        <v>#DIV/0!</v>
      </c>
      <c r="L41" s="631" t="e">
        <f t="shared" si="1"/>
        <v>#DIV/0!</v>
      </c>
    </row>
    <row r="42" spans="1:12" ht="10.5" customHeight="1">
      <c r="A42" s="622" t="s">
        <v>591</v>
      </c>
      <c r="B42" s="623" t="s">
        <v>350</v>
      </c>
      <c r="C42" s="639" t="s">
        <v>433</v>
      </c>
      <c r="D42" s="623" t="s">
        <v>360</v>
      </c>
      <c r="E42" s="625" t="s">
        <v>451</v>
      </c>
      <c r="F42" s="626">
        <v>21.03</v>
      </c>
      <c r="G42" s="627" t="s">
        <v>596</v>
      </c>
      <c r="H42" s="628">
        <f>VLOOKUP(G42,Steuerung!$A$21:$E$28,3,FALSE)</f>
        <v>130</v>
      </c>
      <c r="I42" s="629" t="e">
        <f>VLOOKUP(G42,Steuerung!$A$21:$C$28,2,FALSE)</f>
        <v>#DIV/0!</v>
      </c>
      <c r="J42" s="636" t="e">
        <f t="shared" si="7"/>
        <v>#DIV/0!</v>
      </c>
      <c r="K42" s="631" t="e">
        <f>IF(G42=0,0,F42*H42/I42*'GMK UR'!$D$67)</f>
        <v>#DIV/0!</v>
      </c>
      <c r="L42" s="631" t="e">
        <f t="shared" si="1"/>
        <v>#DIV/0!</v>
      </c>
    </row>
    <row r="43" spans="1:12" ht="10.5" customHeight="1">
      <c r="A43" s="622" t="s">
        <v>591</v>
      </c>
      <c r="B43" s="623" t="s">
        <v>350</v>
      </c>
      <c r="C43" s="639" t="s">
        <v>434</v>
      </c>
      <c r="D43" s="623" t="s">
        <v>360</v>
      </c>
      <c r="E43" s="625" t="s">
        <v>453</v>
      </c>
      <c r="F43" s="626">
        <v>21.67</v>
      </c>
      <c r="G43" s="627" t="s">
        <v>596</v>
      </c>
      <c r="H43" s="628">
        <f>VLOOKUP(G43,Steuerung!$A$21:$E$28,3,FALSE)</f>
        <v>130</v>
      </c>
      <c r="I43" s="629" t="e">
        <f>VLOOKUP(G43,Steuerung!$A$21:$C$28,2,FALSE)</f>
        <v>#DIV/0!</v>
      </c>
      <c r="J43" s="636" t="e">
        <f t="shared" si="7"/>
        <v>#DIV/0!</v>
      </c>
      <c r="K43" s="631" t="e">
        <f>IF(G43=0,0,F43*H43/I43*'GMK UR'!$D$67)</f>
        <v>#DIV/0!</v>
      </c>
      <c r="L43" s="631" t="e">
        <f t="shared" si="1"/>
        <v>#DIV/0!</v>
      </c>
    </row>
    <row r="44" spans="1:12" ht="10.5" customHeight="1">
      <c r="A44" s="622" t="s">
        <v>591</v>
      </c>
      <c r="B44" s="623" t="s">
        <v>350</v>
      </c>
      <c r="C44" s="639" t="s">
        <v>435</v>
      </c>
      <c r="D44" s="623" t="s">
        <v>360</v>
      </c>
      <c r="E44" s="625" t="s">
        <v>451</v>
      </c>
      <c r="F44" s="626">
        <v>35.25</v>
      </c>
      <c r="G44" s="627" t="s">
        <v>596</v>
      </c>
      <c r="H44" s="628">
        <f>VLOOKUP(G44,Steuerung!$A$21:$E$28,3,FALSE)</f>
        <v>130</v>
      </c>
      <c r="I44" s="629" t="e">
        <f>VLOOKUP(G44,Steuerung!$A$21:$C$28,2,FALSE)</f>
        <v>#DIV/0!</v>
      </c>
      <c r="J44" s="636" t="e">
        <f t="shared" si="7"/>
        <v>#DIV/0!</v>
      </c>
      <c r="K44" s="631" t="e">
        <f>IF(G44=0,0,F44*H44/I44*'GMK UR'!$D$67)</f>
        <v>#DIV/0!</v>
      </c>
      <c r="L44" s="631" t="e">
        <f t="shared" si="1"/>
        <v>#DIV/0!</v>
      </c>
    </row>
    <row r="45" spans="1:12" ht="10.5" customHeight="1">
      <c r="A45" s="622" t="s">
        <v>591</v>
      </c>
      <c r="B45" s="623" t="s">
        <v>350</v>
      </c>
      <c r="C45" s="639" t="s">
        <v>436</v>
      </c>
      <c r="D45" s="623" t="s">
        <v>360</v>
      </c>
      <c r="E45" s="625" t="s">
        <v>451</v>
      </c>
      <c r="F45" s="626">
        <v>22.97</v>
      </c>
      <c r="G45" s="627" t="s">
        <v>596</v>
      </c>
      <c r="H45" s="628">
        <f>VLOOKUP(G45,Steuerung!$A$21:$E$28,3,FALSE)</f>
        <v>130</v>
      </c>
      <c r="I45" s="629" t="e">
        <f>VLOOKUP(G45,Steuerung!$A$21:$C$28,2,FALSE)</f>
        <v>#DIV/0!</v>
      </c>
      <c r="J45" s="636" t="e">
        <f t="shared" si="7"/>
        <v>#DIV/0!</v>
      </c>
      <c r="K45" s="631" t="e">
        <f>IF(G45=0,0,F45*H45/I45*'GMK UR'!$D$67)</f>
        <v>#DIV/0!</v>
      </c>
      <c r="L45" s="631" t="e">
        <f t="shared" si="1"/>
        <v>#DIV/0!</v>
      </c>
    </row>
    <row r="46" spans="1:12" ht="10.5" customHeight="1">
      <c r="A46" s="622" t="s">
        <v>591</v>
      </c>
      <c r="B46" s="623" t="s">
        <v>350</v>
      </c>
      <c r="C46" s="639" t="s">
        <v>437</v>
      </c>
      <c r="D46" s="623" t="s">
        <v>360</v>
      </c>
      <c r="E46" s="625" t="s">
        <v>451</v>
      </c>
      <c r="F46" s="626">
        <v>21.06</v>
      </c>
      <c r="G46" s="627" t="s">
        <v>596</v>
      </c>
      <c r="H46" s="628">
        <f>VLOOKUP(G46,Steuerung!$A$21:$E$28,3,FALSE)</f>
        <v>130</v>
      </c>
      <c r="I46" s="629" t="e">
        <f>VLOOKUP(G46,Steuerung!$A$21:$C$28,2,FALSE)</f>
        <v>#DIV/0!</v>
      </c>
      <c r="J46" s="636" t="e">
        <f t="shared" si="7"/>
        <v>#DIV/0!</v>
      </c>
      <c r="K46" s="631" t="e">
        <f>IF(G46=0,0,F46*H46/I46*'GMK UR'!$D$67)</f>
        <v>#DIV/0!</v>
      </c>
      <c r="L46" s="631" t="e">
        <f t="shared" si="1"/>
        <v>#DIV/0!</v>
      </c>
    </row>
    <row r="47" spans="1:12" ht="10.5" customHeight="1">
      <c r="A47" s="622" t="s">
        <v>591</v>
      </c>
      <c r="B47" s="623" t="s">
        <v>350</v>
      </c>
      <c r="C47" s="639" t="s">
        <v>438</v>
      </c>
      <c r="D47" s="635" t="s">
        <v>356</v>
      </c>
      <c r="E47" s="625" t="s">
        <v>101</v>
      </c>
      <c r="F47" s="626">
        <v>7.91</v>
      </c>
      <c r="G47" s="627" t="s">
        <v>91</v>
      </c>
      <c r="H47" s="628">
        <f>VLOOKUP(G47,Steuerung!$A$21:$E$53,3,FALSE)</f>
        <v>250</v>
      </c>
      <c r="I47" s="629" t="e">
        <f>VLOOKUP(G47,Steuerung!$A$21:$C$53,2,FALSE)</f>
        <v>#DIV/0!</v>
      </c>
      <c r="J47" s="630" t="e">
        <f t="shared" ref="J47" si="8">(F47*H47)/I47</f>
        <v>#DIV/0!</v>
      </c>
      <c r="K47" s="631" t="e">
        <f>IF(G47=0,0,F47*H47/I47*'GMK UR'!$D$67)</f>
        <v>#DIV/0!</v>
      </c>
      <c r="L47" s="631" t="e">
        <f t="shared" ref="L47" si="9">IF(H47=0,0,K47/12)</f>
        <v>#DIV/0!</v>
      </c>
    </row>
    <row r="48" spans="1:12" ht="10.5" customHeight="1">
      <c r="A48" s="622" t="s">
        <v>591</v>
      </c>
      <c r="B48" s="623" t="s">
        <v>350</v>
      </c>
      <c r="C48" s="639" t="s">
        <v>439</v>
      </c>
      <c r="D48" s="623" t="s">
        <v>452</v>
      </c>
      <c r="E48" s="625" t="s">
        <v>451</v>
      </c>
      <c r="F48" s="626">
        <v>10.119999999999999</v>
      </c>
      <c r="G48" s="627">
        <v>0</v>
      </c>
      <c r="H48" s="628">
        <f>VLOOKUP(G48,Steuerung!$A$21:$E$28,3,FALSE)</f>
        <v>0</v>
      </c>
      <c r="I48" s="629">
        <f>VLOOKUP(G48,Steuerung!$A$21:$C$28,2,FALSE)</f>
        <v>0</v>
      </c>
      <c r="J48" s="630">
        <v>0</v>
      </c>
      <c r="K48" s="631">
        <f>IF(G48=0,0,F48*H48/I48*'GMK UR'!$D$67)</f>
        <v>0</v>
      </c>
      <c r="L48" s="631">
        <f t="shared" si="1"/>
        <v>0</v>
      </c>
    </row>
    <row r="49" spans="1:12" ht="10.5" customHeight="1">
      <c r="A49" s="622" t="s">
        <v>591</v>
      </c>
      <c r="B49" s="623" t="s">
        <v>350</v>
      </c>
      <c r="C49" s="639" t="s">
        <v>440</v>
      </c>
      <c r="D49" s="623" t="s">
        <v>461</v>
      </c>
      <c r="E49" s="625" t="s">
        <v>101</v>
      </c>
      <c r="F49" s="626">
        <v>5.65</v>
      </c>
      <c r="G49" s="627" t="s">
        <v>91</v>
      </c>
      <c r="H49" s="628">
        <f>VLOOKUP(G49,Steuerung!$A$21:$E$53,3,FALSE)</f>
        <v>250</v>
      </c>
      <c r="I49" s="629" t="e">
        <f>VLOOKUP(G49,Steuerung!$A$21:$C$53,2,FALSE)</f>
        <v>#DIV/0!</v>
      </c>
      <c r="J49" s="630" t="e">
        <f t="shared" ref="J49:J51" si="10">(F49*H49)/I49</f>
        <v>#DIV/0!</v>
      </c>
      <c r="K49" s="631" t="e">
        <f>IF(G49=0,0,F49*H49/I49*'GMK UR'!$D$67)</f>
        <v>#DIV/0!</v>
      </c>
      <c r="L49" s="631" t="e">
        <f t="shared" ref="L49:L51" si="11">IF(H49=0,0,K49/12)</f>
        <v>#DIV/0!</v>
      </c>
    </row>
    <row r="50" spans="1:12" ht="10.5" customHeight="1">
      <c r="A50" s="622" t="s">
        <v>591</v>
      </c>
      <c r="B50" s="623" t="s">
        <v>350</v>
      </c>
      <c r="C50" s="639" t="s">
        <v>441</v>
      </c>
      <c r="D50" s="623" t="s">
        <v>259</v>
      </c>
      <c r="E50" s="625" t="s">
        <v>453</v>
      </c>
      <c r="F50" s="626">
        <v>12.72</v>
      </c>
      <c r="G50" s="627" t="s">
        <v>89</v>
      </c>
      <c r="H50" s="628">
        <f>VLOOKUP(G50,Steuerung!$A$21:$E$53,3,FALSE)</f>
        <v>250</v>
      </c>
      <c r="I50" s="629" t="e">
        <f>VLOOKUP(G50,Steuerung!$A$21:$C$53,2,FALSE)</f>
        <v>#DIV/0!</v>
      </c>
      <c r="J50" s="630" t="e">
        <f t="shared" si="10"/>
        <v>#DIV/0!</v>
      </c>
      <c r="K50" s="631" t="e">
        <f>IF(G50=0,0,F50*H50/I50*'GMK UR'!$D$67)</f>
        <v>#DIV/0!</v>
      </c>
      <c r="L50" s="631" t="e">
        <f t="shared" si="11"/>
        <v>#DIV/0!</v>
      </c>
    </row>
    <row r="51" spans="1:12" ht="10.5" customHeight="1">
      <c r="A51" s="622" t="s">
        <v>591</v>
      </c>
      <c r="B51" s="623" t="s">
        <v>350</v>
      </c>
      <c r="C51" s="639" t="s">
        <v>442</v>
      </c>
      <c r="D51" s="635" t="s">
        <v>462</v>
      </c>
      <c r="E51" s="634" t="s">
        <v>451</v>
      </c>
      <c r="F51" s="626">
        <v>5.42</v>
      </c>
      <c r="G51" s="627" t="s">
        <v>641</v>
      </c>
      <c r="H51" s="628">
        <f>VLOOKUP(G51,Steuerung!$A$21:$E$53,3,FALSE)</f>
        <v>130</v>
      </c>
      <c r="I51" s="629" t="e">
        <f>VLOOKUP(G51,Steuerung!$A$21:$C$53,2,FALSE)</f>
        <v>#DIV/0!</v>
      </c>
      <c r="J51" s="630" t="e">
        <f t="shared" si="10"/>
        <v>#DIV/0!</v>
      </c>
      <c r="K51" s="631" t="e">
        <f>IF(G51=0,0,F51*H51/I51*'GMK UR'!$D$67)</f>
        <v>#DIV/0!</v>
      </c>
      <c r="L51" s="631" t="e">
        <f t="shared" si="11"/>
        <v>#DIV/0!</v>
      </c>
    </row>
    <row r="52" spans="1:12" ht="10.5" customHeight="1">
      <c r="A52" s="622" t="s">
        <v>591</v>
      </c>
      <c r="B52" s="623" t="s">
        <v>350</v>
      </c>
      <c r="C52" s="639" t="s">
        <v>443</v>
      </c>
      <c r="D52" s="635" t="s">
        <v>463</v>
      </c>
      <c r="E52" s="634" t="s">
        <v>451</v>
      </c>
      <c r="F52" s="626">
        <v>8.18</v>
      </c>
      <c r="G52" s="627">
        <v>0</v>
      </c>
      <c r="H52" s="628">
        <f>VLOOKUP(G52,Steuerung!$A$21:$E$28,3,FALSE)</f>
        <v>0</v>
      </c>
      <c r="I52" s="629">
        <f>VLOOKUP(G52,Steuerung!$A$21:$C$28,2,FALSE)</f>
        <v>0</v>
      </c>
      <c r="J52" s="630">
        <v>0</v>
      </c>
      <c r="K52" s="631">
        <f>IF(G52=0,0,F52*H52/I52*'GMK UR'!$D$67)</f>
        <v>0</v>
      </c>
      <c r="L52" s="631">
        <f t="shared" si="1"/>
        <v>0</v>
      </c>
    </row>
    <row r="53" spans="1:12" ht="10.5" customHeight="1">
      <c r="A53" s="622" t="s">
        <v>591</v>
      </c>
      <c r="B53" s="623" t="s">
        <v>350</v>
      </c>
      <c r="C53" s="639" t="s">
        <v>444</v>
      </c>
      <c r="D53" s="635" t="s">
        <v>355</v>
      </c>
      <c r="E53" s="625" t="s">
        <v>101</v>
      </c>
      <c r="F53" s="626">
        <v>12.89</v>
      </c>
      <c r="G53" s="627" t="s">
        <v>91</v>
      </c>
      <c r="H53" s="628">
        <f>VLOOKUP(G53,Steuerung!$A$21:$E$53,3,FALSE)</f>
        <v>250</v>
      </c>
      <c r="I53" s="629" t="e">
        <f>VLOOKUP(G53,Steuerung!$A$21:$C$53,2,FALSE)</f>
        <v>#DIV/0!</v>
      </c>
      <c r="J53" s="630" t="e">
        <f t="shared" ref="J53:J61" si="12">(F53*H53)/I53</f>
        <v>#DIV/0!</v>
      </c>
      <c r="K53" s="631" t="e">
        <f>IF(G53=0,0,F53*H53/I53*'GMK UR'!$D$67)</f>
        <v>#DIV/0!</v>
      </c>
      <c r="L53" s="631" t="e">
        <f t="shared" ref="L53:L61" si="13">IF(H53=0,0,K53/12)</f>
        <v>#DIV/0!</v>
      </c>
    </row>
    <row r="54" spans="1:12" ht="10.5" customHeight="1">
      <c r="A54" s="622" t="s">
        <v>591</v>
      </c>
      <c r="B54" s="623" t="s">
        <v>350</v>
      </c>
      <c r="C54" s="639" t="s">
        <v>445</v>
      </c>
      <c r="D54" s="635" t="s">
        <v>657</v>
      </c>
      <c r="E54" s="634" t="s">
        <v>592</v>
      </c>
      <c r="F54" s="626">
        <v>14.3</v>
      </c>
      <c r="G54" s="627" t="s">
        <v>595</v>
      </c>
      <c r="H54" s="628">
        <f>VLOOKUP(G54,Steuerung!$A$21:$E$53,3,FALSE)</f>
        <v>250</v>
      </c>
      <c r="I54" s="629" t="e">
        <f>VLOOKUP(G54,Steuerung!$A$21:$C$53,2,FALSE)</f>
        <v>#DIV/0!</v>
      </c>
      <c r="J54" s="630" t="e">
        <f t="shared" si="12"/>
        <v>#DIV/0!</v>
      </c>
      <c r="K54" s="631" t="e">
        <f>IF(G54=0,0,F54*H54/I54*'GMK UR'!$D$67)</f>
        <v>#DIV/0!</v>
      </c>
      <c r="L54" s="631" t="e">
        <f t="shared" si="13"/>
        <v>#DIV/0!</v>
      </c>
    </row>
    <row r="55" spans="1:12" ht="10.5" customHeight="1">
      <c r="A55" s="622" t="s">
        <v>591</v>
      </c>
      <c r="B55" s="623" t="s">
        <v>350</v>
      </c>
      <c r="C55" s="639" t="s">
        <v>446</v>
      </c>
      <c r="D55" s="635" t="s">
        <v>653</v>
      </c>
      <c r="E55" s="634" t="s">
        <v>363</v>
      </c>
      <c r="F55" s="626">
        <v>88.03</v>
      </c>
      <c r="G55" s="627" t="s">
        <v>655</v>
      </c>
      <c r="H55" s="628">
        <f>VLOOKUP(G55,Steuerung!$A$21:$E$53,3,FALSE)</f>
        <v>250</v>
      </c>
      <c r="I55" s="629" t="e">
        <f>VLOOKUP(G55,Steuerung!$A$21:$C$53,2,FALSE)</f>
        <v>#DIV/0!</v>
      </c>
      <c r="J55" s="630" t="e">
        <f t="shared" si="12"/>
        <v>#DIV/0!</v>
      </c>
      <c r="K55" s="631" t="e">
        <f>IF(G55=0,0,F55*H55/I55*'GMK UR'!$D$67)</f>
        <v>#DIV/0!</v>
      </c>
      <c r="L55" s="631" t="e">
        <f t="shared" si="13"/>
        <v>#DIV/0!</v>
      </c>
    </row>
    <row r="56" spans="1:12" ht="10.5" customHeight="1">
      <c r="A56" s="622" t="s">
        <v>591</v>
      </c>
      <c r="B56" s="623" t="s">
        <v>350</v>
      </c>
      <c r="C56" s="639" t="s">
        <v>447</v>
      </c>
      <c r="D56" s="635" t="s">
        <v>465</v>
      </c>
      <c r="E56" s="634" t="s">
        <v>363</v>
      </c>
      <c r="F56" s="626">
        <v>22.38</v>
      </c>
      <c r="G56" s="627" t="s">
        <v>58</v>
      </c>
      <c r="H56" s="628">
        <f>VLOOKUP(G56,Steuerung!$A$21:$E$53,3,FALSE)</f>
        <v>250</v>
      </c>
      <c r="I56" s="629" t="e">
        <f>VLOOKUP(G56,Steuerung!$A$21:$C$53,2,FALSE)</f>
        <v>#DIV/0!</v>
      </c>
      <c r="J56" s="630" t="e">
        <f t="shared" si="12"/>
        <v>#DIV/0!</v>
      </c>
      <c r="K56" s="631" t="e">
        <f>IF(G56=0,0,F56*H56/I56*'GMK UR'!$D$67)</f>
        <v>#DIV/0!</v>
      </c>
      <c r="L56" s="631" t="e">
        <f t="shared" si="13"/>
        <v>#DIV/0!</v>
      </c>
    </row>
    <row r="57" spans="1:12" ht="10.5" customHeight="1">
      <c r="A57" s="622" t="s">
        <v>591</v>
      </c>
      <c r="B57" s="623" t="s">
        <v>350</v>
      </c>
      <c r="C57" s="639" t="s">
        <v>448</v>
      </c>
      <c r="D57" s="635" t="s">
        <v>656</v>
      </c>
      <c r="E57" s="634" t="s">
        <v>592</v>
      </c>
      <c r="F57" s="626">
        <v>9.86</v>
      </c>
      <c r="G57" s="627" t="s">
        <v>595</v>
      </c>
      <c r="H57" s="628">
        <f>VLOOKUP(G57,Steuerung!$A$21:$E$53,3,FALSE)</f>
        <v>250</v>
      </c>
      <c r="I57" s="629" t="e">
        <f>VLOOKUP(G57,Steuerung!$A$21:$C$53,2,FALSE)</f>
        <v>#DIV/0!</v>
      </c>
      <c r="J57" s="636" t="e">
        <f t="shared" ref="J57" si="14">IF(F57=0,0,F57*H57/I57)</f>
        <v>#DIV/0!</v>
      </c>
      <c r="K57" s="631" t="e">
        <f>IF(G57=0,0,F57*H57/I57*'GMK UR'!$D$67)</f>
        <v>#DIV/0!</v>
      </c>
      <c r="L57" s="631" t="e">
        <f t="shared" si="13"/>
        <v>#DIV/0!</v>
      </c>
    </row>
    <row r="58" spans="1:12" ht="10.5" customHeight="1">
      <c r="A58" s="622" t="s">
        <v>591</v>
      </c>
      <c r="B58" s="623" t="s">
        <v>350</v>
      </c>
      <c r="C58" s="639" t="s">
        <v>449</v>
      </c>
      <c r="D58" s="635" t="s">
        <v>654</v>
      </c>
      <c r="E58" s="625" t="s">
        <v>363</v>
      </c>
      <c r="F58" s="626">
        <v>124.51</v>
      </c>
      <c r="G58" s="627" t="s">
        <v>655</v>
      </c>
      <c r="H58" s="628">
        <f>VLOOKUP(G58,Steuerung!$A$21:$E$53,3,FALSE)</f>
        <v>250</v>
      </c>
      <c r="I58" s="629" t="e">
        <f>VLOOKUP(G58,Steuerung!$A$21:$C$53,2,FALSE)</f>
        <v>#DIV/0!</v>
      </c>
      <c r="J58" s="630" t="e">
        <f t="shared" si="12"/>
        <v>#DIV/0!</v>
      </c>
      <c r="K58" s="631" t="e">
        <f>IF(G58=0,0,F58*H58/I58*'GMK UR'!$D$67)</f>
        <v>#DIV/0!</v>
      </c>
      <c r="L58" s="631" t="e">
        <f t="shared" si="13"/>
        <v>#DIV/0!</v>
      </c>
    </row>
    <row r="59" spans="1:12" ht="10.5" customHeight="1">
      <c r="A59" s="622" t="s">
        <v>591</v>
      </c>
      <c r="B59" s="623" t="s">
        <v>350</v>
      </c>
      <c r="C59" s="639" t="s">
        <v>450</v>
      </c>
      <c r="D59" s="623" t="s">
        <v>196</v>
      </c>
      <c r="E59" s="625" t="s">
        <v>363</v>
      </c>
      <c r="F59" s="626">
        <v>22.51</v>
      </c>
      <c r="G59" s="627" t="s">
        <v>58</v>
      </c>
      <c r="H59" s="628">
        <f>VLOOKUP(G59,Steuerung!$A$21:$E$53,3,FALSE)</f>
        <v>250</v>
      </c>
      <c r="I59" s="629" t="e">
        <f>VLOOKUP(G59,Steuerung!$A$21:$C$53,2,FALSE)</f>
        <v>#DIV/0!</v>
      </c>
      <c r="J59" s="630" t="e">
        <f t="shared" si="12"/>
        <v>#DIV/0!</v>
      </c>
      <c r="K59" s="631" t="e">
        <f>IF(G59=0,0,F59*H59/I59*'GMK UR'!$D$67)</f>
        <v>#DIV/0!</v>
      </c>
      <c r="L59" s="631" t="e">
        <f t="shared" si="13"/>
        <v>#DIV/0!</v>
      </c>
    </row>
    <row r="60" spans="1:12" ht="10.5" customHeight="1">
      <c r="A60" s="622" t="s">
        <v>591</v>
      </c>
      <c r="B60" s="623" t="s">
        <v>350</v>
      </c>
      <c r="C60" s="640"/>
      <c r="D60" s="623" t="s">
        <v>593</v>
      </c>
      <c r="E60" s="625" t="s">
        <v>363</v>
      </c>
      <c r="F60" s="626">
        <v>10.6</v>
      </c>
      <c r="G60" s="627" t="s">
        <v>61</v>
      </c>
      <c r="H60" s="628">
        <f>VLOOKUP(G60,Steuerung!$A$21:$E$53,3,FALSE)</f>
        <v>250</v>
      </c>
      <c r="I60" s="629" t="e">
        <f>VLOOKUP(G60,Steuerung!$A$21:$C$53,2,FALSE)</f>
        <v>#DIV/0!</v>
      </c>
      <c r="J60" s="630" t="e">
        <f t="shared" si="12"/>
        <v>#DIV/0!</v>
      </c>
      <c r="K60" s="631" t="e">
        <f>IF(G60=0,0,F60*H60/I60*'GMK UR'!$D$67)</f>
        <v>#DIV/0!</v>
      </c>
      <c r="L60" s="631" t="e">
        <f t="shared" si="13"/>
        <v>#DIV/0!</v>
      </c>
    </row>
    <row r="61" spans="1:12" ht="10.5" customHeight="1">
      <c r="A61" s="622" t="s">
        <v>591</v>
      </c>
      <c r="B61" s="623" t="s">
        <v>350</v>
      </c>
      <c r="C61" s="640"/>
      <c r="D61" s="623" t="s">
        <v>594</v>
      </c>
      <c r="E61" s="625" t="s">
        <v>363</v>
      </c>
      <c r="F61" s="626">
        <v>10.6</v>
      </c>
      <c r="G61" s="627" t="s">
        <v>61</v>
      </c>
      <c r="H61" s="628">
        <f>VLOOKUP(G61,Steuerung!$A$21:$E$53,3,FALSE)</f>
        <v>250</v>
      </c>
      <c r="I61" s="629" t="e">
        <f>VLOOKUP(G61,Steuerung!$A$21:$C$53,2,FALSE)</f>
        <v>#DIV/0!</v>
      </c>
      <c r="J61" s="630" t="e">
        <f t="shared" si="12"/>
        <v>#DIV/0!</v>
      </c>
      <c r="K61" s="631" t="e">
        <f>IF(G61=0,0,F61*H61/I61*'GMK UR'!$D$67)</f>
        <v>#DIV/0!</v>
      </c>
      <c r="L61" s="631" t="e">
        <f t="shared" si="13"/>
        <v>#DIV/0!</v>
      </c>
    </row>
    <row r="62" spans="1:12" ht="10.5" customHeight="1">
      <c r="A62" s="622" t="s">
        <v>591</v>
      </c>
      <c r="B62" s="623" t="s">
        <v>357</v>
      </c>
      <c r="C62" s="641" t="s">
        <v>477</v>
      </c>
      <c r="D62" s="623" t="s">
        <v>360</v>
      </c>
      <c r="E62" s="625" t="s">
        <v>451</v>
      </c>
      <c r="F62" s="626">
        <v>35.369999999999997</v>
      </c>
      <c r="G62" s="627" t="s">
        <v>596</v>
      </c>
      <c r="H62" s="628">
        <f>VLOOKUP(G62,Steuerung!$A$21:$E$28,3,FALSE)</f>
        <v>130</v>
      </c>
      <c r="I62" s="629" t="e">
        <f>VLOOKUP(G62,Steuerung!$A$21:$C$28,2,FALSE)</f>
        <v>#DIV/0!</v>
      </c>
      <c r="J62" s="636" t="e">
        <f t="shared" ref="J62:J82" si="15">IF(F62=0,0,F62*H62/I62)</f>
        <v>#DIV/0!</v>
      </c>
      <c r="K62" s="631" t="e">
        <f>IF(G62=0,0,F62*H62/I62*'GMK UR'!$D$67)</f>
        <v>#DIV/0!</v>
      </c>
      <c r="L62" s="631" t="e">
        <f t="shared" si="1"/>
        <v>#DIV/0!</v>
      </c>
    </row>
    <row r="63" spans="1:12" ht="10.5" customHeight="1">
      <c r="A63" s="622" t="s">
        <v>591</v>
      </c>
      <c r="B63" s="623" t="s">
        <v>357</v>
      </c>
      <c r="C63" s="641" t="s">
        <v>478</v>
      </c>
      <c r="D63" s="623" t="s">
        <v>360</v>
      </c>
      <c r="E63" s="625" t="s">
        <v>451</v>
      </c>
      <c r="F63" s="626">
        <v>21.77</v>
      </c>
      <c r="G63" s="627" t="s">
        <v>596</v>
      </c>
      <c r="H63" s="628">
        <f>VLOOKUP(G63,Steuerung!$A$21:$E$28,3,FALSE)</f>
        <v>130</v>
      </c>
      <c r="I63" s="629" t="e">
        <f>VLOOKUP(G63,Steuerung!$A$21:$C$28,2,FALSE)</f>
        <v>#DIV/0!</v>
      </c>
      <c r="J63" s="636" t="e">
        <f t="shared" si="15"/>
        <v>#DIV/0!</v>
      </c>
      <c r="K63" s="631" t="e">
        <f>IF(G63=0,0,F63*H63/I63*'GMK UR'!$D$67)</f>
        <v>#DIV/0!</v>
      </c>
      <c r="L63" s="631" t="e">
        <f t="shared" si="1"/>
        <v>#DIV/0!</v>
      </c>
    </row>
    <row r="64" spans="1:12" ht="10.5" customHeight="1">
      <c r="A64" s="622" t="s">
        <v>591</v>
      </c>
      <c r="B64" s="623" t="s">
        <v>357</v>
      </c>
      <c r="C64" s="641" t="s">
        <v>479</v>
      </c>
      <c r="D64" s="623" t="s">
        <v>360</v>
      </c>
      <c r="E64" s="625" t="s">
        <v>451</v>
      </c>
      <c r="F64" s="626">
        <v>20.65</v>
      </c>
      <c r="G64" s="627" t="s">
        <v>596</v>
      </c>
      <c r="H64" s="628">
        <f>VLOOKUP(G64,Steuerung!$A$21:$E$28,3,FALSE)</f>
        <v>130</v>
      </c>
      <c r="I64" s="629" t="e">
        <f>VLOOKUP(G64,Steuerung!$A$21:$C$28,2,FALSE)</f>
        <v>#DIV/0!</v>
      </c>
      <c r="J64" s="636" t="e">
        <f t="shared" si="15"/>
        <v>#DIV/0!</v>
      </c>
      <c r="K64" s="631" t="e">
        <f>IF(G64=0,0,F64*H64/I64*'GMK UR'!$D$67)</f>
        <v>#DIV/0!</v>
      </c>
      <c r="L64" s="631" t="e">
        <f t="shared" si="1"/>
        <v>#DIV/0!</v>
      </c>
    </row>
    <row r="65" spans="1:12" ht="10.5" customHeight="1">
      <c r="A65" s="622" t="s">
        <v>591</v>
      </c>
      <c r="B65" s="623" t="s">
        <v>357</v>
      </c>
      <c r="C65" s="641" t="s">
        <v>480</v>
      </c>
      <c r="D65" s="623" t="s">
        <v>360</v>
      </c>
      <c r="E65" s="625" t="s">
        <v>451</v>
      </c>
      <c r="F65" s="626">
        <v>21.68</v>
      </c>
      <c r="G65" s="627" t="s">
        <v>596</v>
      </c>
      <c r="H65" s="628">
        <f>VLOOKUP(G65,Steuerung!$A$21:$E$28,3,FALSE)</f>
        <v>130</v>
      </c>
      <c r="I65" s="629" t="e">
        <f>VLOOKUP(G65,Steuerung!$A$21:$C$28,2,FALSE)</f>
        <v>#DIV/0!</v>
      </c>
      <c r="J65" s="636" t="e">
        <f t="shared" si="15"/>
        <v>#DIV/0!</v>
      </c>
      <c r="K65" s="631" t="e">
        <f>IF(G65=0,0,F65*H65/I65*'GMK UR'!$D$67)</f>
        <v>#DIV/0!</v>
      </c>
      <c r="L65" s="631" t="e">
        <f t="shared" si="1"/>
        <v>#DIV/0!</v>
      </c>
    </row>
    <row r="66" spans="1:12" ht="10.5" customHeight="1">
      <c r="A66" s="622" t="s">
        <v>591</v>
      </c>
      <c r="B66" s="623" t="s">
        <v>357</v>
      </c>
      <c r="C66" s="641" t="s">
        <v>481</v>
      </c>
      <c r="D66" s="623" t="s">
        <v>360</v>
      </c>
      <c r="E66" s="625" t="s">
        <v>451</v>
      </c>
      <c r="F66" s="626">
        <v>21.17</v>
      </c>
      <c r="G66" s="627" t="s">
        <v>596</v>
      </c>
      <c r="H66" s="628">
        <f>VLOOKUP(G66,Steuerung!$A$21:$E$28,3,FALSE)</f>
        <v>130</v>
      </c>
      <c r="I66" s="629" t="e">
        <f>VLOOKUP(G66,Steuerung!$A$21:$C$28,2,FALSE)</f>
        <v>#DIV/0!</v>
      </c>
      <c r="J66" s="636" t="e">
        <f t="shared" si="15"/>
        <v>#DIV/0!</v>
      </c>
      <c r="K66" s="631" t="e">
        <f>IF(G66=0,0,F66*H66/I66*'GMK UR'!$D$67)</f>
        <v>#DIV/0!</v>
      </c>
      <c r="L66" s="631" t="e">
        <f t="shared" si="1"/>
        <v>#DIV/0!</v>
      </c>
    </row>
    <row r="67" spans="1:12" ht="10.5" customHeight="1">
      <c r="A67" s="622" t="s">
        <v>591</v>
      </c>
      <c r="B67" s="623" t="s">
        <v>357</v>
      </c>
      <c r="C67" s="641" t="s">
        <v>482</v>
      </c>
      <c r="D67" s="623" t="s">
        <v>360</v>
      </c>
      <c r="E67" s="625" t="s">
        <v>451</v>
      </c>
      <c r="F67" s="626">
        <v>13.4</v>
      </c>
      <c r="G67" s="627" t="s">
        <v>596</v>
      </c>
      <c r="H67" s="628">
        <f>VLOOKUP(G67,Steuerung!$A$21:$E$28,3,FALSE)</f>
        <v>130</v>
      </c>
      <c r="I67" s="629" t="e">
        <f>VLOOKUP(G67,Steuerung!$A$21:$C$28,2,FALSE)</f>
        <v>#DIV/0!</v>
      </c>
      <c r="J67" s="636" t="e">
        <f t="shared" si="15"/>
        <v>#DIV/0!</v>
      </c>
      <c r="K67" s="631" t="e">
        <f>IF(G67=0,0,F67*H67/I67*'GMK UR'!$D$67)</f>
        <v>#DIV/0!</v>
      </c>
      <c r="L67" s="631" t="e">
        <f t="shared" si="1"/>
        <v>#DIV/0!</v>
      </c>
    </row>
    <row r="68" spans="1:12" ht="10.5" customHeight="1">
      <c r="A68" s="622" t="s">
        <v>591</v>
      </c>
      <c r="B68" s="623" t="s">
        <v>357</v>
      </c>
      <c r="C68" s="624" t="s">
        <v>483</v>
      </c>
      <c r="D68" s="635" t="s">
        <v>360</v>
      </c>
      <c r="E68" s="634" t="s">
        <v>451</v>
      </c>
      <c r="F68" s="626">
        <v>14.42</v>
      </c>
      <c r="G68" s="627" t="s">
        <v>596</v>
      </c>
      <c r="H68" s="628">
        <f>VLOOKUP(G68,Steuerung!$A$21:$E$28,3,FALSE)</f>
        <v>130</v>
      </c>
      <c r="I68" s="629" t="e">
        <f>VLOOKUP(G68,Steuerung!$A$21:$C$28,2,FALSE)</f>
        <v>#DIV/0!</v>
      </c>
      <c r="J68" s="636" t="e">
        <f t="shared" si="15"/>
        <v>#DIV/0!</v>
      </c>
      <c r="K68" s="631" t="e">
        <f>IF(G68=0,0,F68*H68/I68*'GMK UR'!$D$67)</f>
        <v>#DIV/0!</v>
      </c>
      <c r="L68" s="631" t="e">
        <f t="shared" si="1"/>
        <v>#DIV/0!</v>
      </c>
    </row>
    <row r="69" spans="1:12" ht="10.5" customHeight="1">
      <c r="A69" s="622" t="s">
        <v>591</v>
      </c>
      <c r="B69" s="623" t="s">
        <v>357</v>
      </c>
      <c r="C69" s="641" t="s">
        <v>484</v>
      </c>
      <c r="D69" s="623" t="s">
        <v>360</v>
      </c>
      <c r="E69" s="625" t="s">
        <v>451</v>
      </c>
      <c r="F69" s="626">
        <v>37.47</v>
      </c>
      <c r="G69" s="627" t="s">
        <v>596</v>
      </c>
      <c r="H69" s="628">
        <f>VLOOKUP(G69,Steuerung!$A$21:$E$28,3,FALSE)</f>
        <v>130</v>
      </c>
      <c r="I69" s="629" t="e">
        <f>VLOOKUP(G69,Steuerung!$A$21:$C$28,2,FALSE)</f>
        <v>#DIV/0!</v>
      </c>
      <c r="J69" s="636" t="e">
        <f t="shared" si="15"/>
        <v>#DIV/0!</v>
      </c>
      <c r="K69" s="631" t="e">
        <f>IF(G69=0,0,F69*H69/I69*'GMK UR'!$D$67)</f>
        <v>#DIV/0!</v>
      </c>
      <c r="L69" s="631" t="e">
        <f t="shared" si="1"/>
        <v>#DIV/0!</v>
      </c>
    </row>
    <row r="70" spans="1:12" ht="10.5" customHeight="1">
      <c r="A70" s="622" t="s">
        <v>591</v>
      </c>
      <c r="B70" s="623" t="s">
        <v>357</v>
      </c>
      <c r="C70" s="641" t="s">
        <v>485</v>
      </c>
      <c r="D70" s="623" t="s">
        <v>353</v>
      </c>
      <c r="E70" s="625" t="s">
        <v>451</v>
      </c>
      <c r="F70" s="626">
        <v>23.66</v>
      </c>
      <c r="G70" s="627" t="s">
        <v>615</v>
      </c>
      <c r="H70" s="628">
        <f>VLOOKUP(G70,Steuerung!$A$21:$E$55,3,FALSE)</f>
        <v>130</v>
      </c>
      <c r="I70" s="629" t="e">
        <f>VLOOKUP(G70,Steuerung!$A$21:$C$55,2,FALSE)</f>
        <v>#DIV/0!</v>
      </c>
      <c r="J70" s="636" t="e">
        <f t="shared" si="15"/>
        <v>#DIV/0!</v>
      </c>
      <c r="K70" s="631" t="e">
        <f>IF(G70=0,0,F70*H70/I70*'GMK UR'!$D$67)</f>
        <v>#DIV/0!</v>
      </c>
      <c r="L70" s="631" t="e">
        <f t="shared" si="1"/>
        <v>#DIV/0!</v>
      </c>
    </row>
    <row r="71" spans="1:12" ht="10.5" customHeight="1">
      <c r="A71" s="622" t="s">
        <v>591</v>
      </c>
      <c r="B71" s="623" t="s">
        <v>357</v>
      </c>
      <c r="C71" s="641" t="s">
        <v>486</v>
      </c>
      <c r="D71" s="623" t="s">
        <v>360</v>
      </c>
      <c r="E71" s="625" t="s">
        <v>451</v>
      </c>
      <c r="F71" s="626">
        <v>23.42</v>
      </c>
      <c r="G71" s="627" t="s">
        <v>596</v>
      </c>
      <c r="H71" s="628">
        <f>VLOOKUP(G71,Steuerung!$A$21:$E$28,3,FALSE)</f>
        <v>130</v>
      </c>
      <c r="I71" s="629" t="e">
        <f>VLOOKUP(G71,Steuerung!$A$21:$C$28,2,FALSE)</f>
        <v>#DIV/0!</v>
      </c>
      <c r="J71" s="636" t="e">
        <f t="shared" si="15"/>
        <v>#DIV/0!</v>
      </c>
      <c r="K71" s="631" t="e">
        <f>IF(G71=0,0,F71*H71/I71*'GMK UR'!$D$67)</f>
        <v>#DIV/0!</v>
      </c>
      <c r="L71" s="631" t="e">
        <f t="shared" si="1"/>
        <v>#DIV/0!</v>
      </c>
    </row>
    <row r="72" spans="1:12" ht="10.5" customHeight="1">
      <c r="A72" s="622" t="s">
        <v>591</v>
      </c>
      <c r="B72" s="623" t="s">
        <v>357</v>
      </c>
      <c r="C72" s="641" t="s">
        <v>487</v>
      </c>
      <c r="D72" s="623" t="s">
        <v>360</v>
      </c>
      <c r="E72" s="625" t="s">
        <v>451</v>
      </c>
      <c r="F72" s="626">
        <v>34.74</v>
      </c>
      <c r="G72" s="627" t="s">
        <v>596</v>
      </c>
      <c r="H72" s="628">
        <f>VLOOKUP(G72,Steuerung!$A$21:$E$28,3,FALSE)</f>
        <v>130</v>
      </c>
      <c r="I72" s="629" t="e">
        <f>VLOOKUP(G72,Steuerung!$A$21:$C$28,2,FALSE)</f>
        <v>#DIV/0!</v>
      </c>
      <c r="J72" s="636" t="e">
        <f t="shared" si="15"/>
        <v>#DIV/0!</v>
      </c>
      <c r="K72" s="631" t="e">
        <f>IF(G72=0,0,F72*H72/I72*'GMK UR'!$D$67)</f>
        <v>#DIV/0!</v>
      </c>
      <c r="L72" s="631" t="e">
        <f t="shared" si="1"/>
        <v>#DIV/0!</v>
      </c>
    </row>
    <row r="73" spans="1:12" ht="10.5" customHeight="1">
      <c r="A73" s="622" t="s">
        <v>591</v>
      </c>
      <c r="B73" s="623" t="s">
        <v>357</v>
      </c>
      <c r="C73" s="641" t="s">
        <v>488</v>
      </c>
      <c r="D73" s="623" t="s">
        <v>360</v>
      </c>
      <c r="E73" s="625" t="s">
        <v>451</v>
      </c>
      <c r="F73" s="626">
        <v>22.1</v>
      </c>
      <c r="G73" s="627" t="s">
        <v>596</v>
      </c>
      <c r="H73" s="628">
        <f>VLOOKUP(G73,Steuerung!$A$21:$E$28,3,FALSE)</f>
        <v>130</v>
      </c>
      <c r="I73" s="629" t="e">
        <f>VLOOKUP(G73,Steuerung!$A$21:$C$28,2,FALSE)</f>
        <v>#DIV/0!</v>
      </c>
      <c r="J73" s="636" t="e">
        <f t="shared" si="15"/>
        <v>#DIV/0!</v>
      </c>
      <c r="K73" s="631" t="e">
        <f>IF(G73=0,0,F73*H73/I73*'GMK UR'!$D$67)</f>
        <v>#DIV/0!</v>
      </c>
      <c r="L73" s="631" t="e">
        <f t="shared" si="1"/>
        <v>#DIV/0!</v>
      </c>
    </row>
    <row r="74" spans="1:12" ht="10.5" customHeight="1">
      <c r="A74" s="622" t="s">
        <v>591</v>
      </c>
      <c r="B74" s="623" t="s">
        <v>357</v>
      </c>
      <c r="C74" s="641" t="s">
        <v>489</v>
      </c>
      <c r="D74" s="623" t="s">
        <v>360</v>
      </c>
      <c r="E74" s="625" t="s">
        <v>451</v>
      </c>
      <c r="F74" s="626">
        <v>13.57</v>
      </c>
      <c r="G74" s="627" t="s">
        <v>596</v>
      </c>
      <c r="H74" s="628">
        <f>VLOOKUP(G74,Steuerung!$A$21:$E$28,3,FALSE)</f>
        <v>130</v>
      </c>
      <c r="I74" s="629" t="e">
        <f>VLOOKUP(G74,Steuerung!$A$21:$C$28,2,FALSE)</f>
        <v>#DIV/0!</v>
      </c>
      <c r="J74" s="636" t="e">
        <f t="shared" si="15"/>
        <v>#DIV/0!</v>
      </c>
      <c r="K74" s="631" t="e">
        <f>IF(G74=0,0,F74*H74/I74*'GMK UR'!$D$67)</f>
        <v>#DIV/0!</v>
      </c>
      <c r="L74" s="631" t="e">
        <f t="shared" si="1"/>
        <v>#DIV/0!</v>
      </c>
    </row>
    <row r="75" spans="1:12" ht="10.5" customHeight="1">
      <c r="A75" s="622" t="s">
        <v>591</v>
      </c>
      <c r="B75" s="623" t="s">
        <v>357</v>
      </c>
      <c r="C75" s="641" t="s">
        <v>490</v>
      </c>
      <c r="D75" s="623" t="s">
        <v>360</v>
      </c>
      <c r="E75" s="625" t="s">
        <v>451</v>
      </c>
      <c r="F75" s="626">
        <v>21.14</v>
      </c>
      <c r="G75" s="627" t="s">
        <v>596</v>
      </c>
      <c r="H75" s="628">
        <f>VLOOKUP(G75,Steuerung!$A$21:$E$28,3,FALSE)</f>
        <v>130</v>
      </c>
      <c r="I75" s="629" t="e">
        <f>VLOOKUP(G75,Steuerung!$A$21:$C$28,2,FALSE)</f>
        <v>#DIV/0!</v>
      </c>
      <c r="J75" s="636" t="e">
        <f t="shared" si="15"/>
        <v>#DIV/0!</v>
      </c>
      <c r="K75" s="631" t="e">
        <f>IF(G75=0,0,F75*H75/I75*'GMK UR'!$D$67)</f>
        <v>#DIV/0!</v>
      </c>
      <c r="L75" s="631" t="e">
        <f t="shared" si="1"/>
        <v>#DIV/0!</v>
      </c>
    </row>
    <row r="76" spans="1:12" ht="10.5" customHeight="1">
      <c r="A76" s="622" t="s">
        <v>591</v>
      </c>
      <c r="B76" s="623" t="s">
        <v>357</v>
      </c>
      <c r="C76" s="641" t="s">
        <v>491</v>
      </c>
      <c r="D76" s="623" t="s">
        <v>360</v>
      </c>
      <c r="E76" s="625" t="s">
        <v>451</v>
      </c>
      <c r="F76" s="626">
        <v>21.08</v>
      </c>
      <c r="G76" s="627" t="s">
        <v>596</v>
      </c>
      <c r="H76" s="628">
        <f>VLOOKUP(G76,Steuerung!$A$21:$E$28,3,FALSE)</f>
        <v>130</v>
      </c>
      <c r="I76" s="629" t="e">
        <f>VLOOKUP(G76,Steuerung!$A$21:$C$28,2,FALSE)</f>
        <v>#DIV/0!</v>
      </c>
      <c r="J76" s="636" t="e">
        <f t="shared" si="15"/>
        <v>#DIV/0!</v>
      </c>
      <c r="K76" s="631" t="e">
        <f>IF(G76=0,0,F76*H76/I76*'GMK UR'!$D$67)</f>
        <v>#DIV/0!</v>
      </c>
      <c r="L76" s="631" t="e">
        <f t="shared" si="1"/>
        <v>#DIV/0!</v>
      </c>
    </row>
    <row r="77" spans="1:12" ht="10.5" customHeight="1">
      <c r="A77" s="622" t="s">
        <v>591</v>
      </c>
      <c r="B77" s="623" t="s">
        <v>357</v>
      </c>
      <c r="C77" s="641" t="s">
        <v>492</v>
      </c>
      <c r="D77" s="623" t="s">
        <v>360</v>
      </c>
      <c r="E77" s="625" t="s">
        <v>451</v>
      </c>
      <c r="F77" s="626">
        <v>21.57</v>
      </c>
      <c r="G77" s="627" t="s">
        <v>596</v>
      </c>
      <c r="H77" s="628">
        <f>VLOOKUP(G77,Steuerung!$A$21:$E$28,3,FALSE)</f>
        <v>130</v>
      </c>
      <c r="I77" s="629" t="e">
        <f>VLOOKUP(G77,Steuerung!$A$21:$C$28,2,FALSE)</f>
        <v>#DIV/0!</v>
      </c>
      <c r="J77" s="636" t="e">
        <f t="shared" si="15"/>
        <v>#DIV/0!</v>
      </c>
      <c r="K77" s="631" t="e">
        <f>IF(G77=0,0,F77*H77/I77*'GMK UR'!$D$67)</f>
        <v>#DIV/0!</v>
      </c>
      <c r="L77" s="631" t="e">
        <f t="shared" si="1"/>
        <v>#DIV/0!</v>
      </c>
    </row>
    <row r="78" spans="1:12" ht="10.5" customHeight="1">
      <c r="A78" s="622" t="s">
        <v>591</v>
      </c>
      <c r="B78" s="623" t="s">
        <v>357</v>
      </c>
      <c r="C78" s="641" t="s">
        <v>493</v>
      </c>
      <c r="D78" s="623" t="s">
        <v>360</v>
      </c>
      <c r="E78" s="625" t="s">
        <v>451</v>
      </c>
      <c r="F78" s="626">
        <v>21.28</v>
      </c>
      <c r="G78" s="627" t="s">
        <v>596</v>
      </c>
      <c r="H78" s="628">
        <f>VLOOKUP(G78,Steuerung!$A$21:$E$28,3,FALSE)</f>
        <v>130</v>
      </c>
      <c r="I78" s="629" t="e">
        <f>VLOOKUP(G78,Steuerung!$A$21:$C$28,2,FALSE)</f>
        <v>#DIV/0!</v>
      </c>
      <c r="J78" s="636" t="e">
        <f t="shared" si="15"/>
        <v>#DIV/0!</v>
      </c>
      <c r="K78" s="631" t="e">
        <f>IF(G78=0,0,F78*H78/I78*'GMK UR'!$D$67)</f>
        <v>#DIV/0!</v>
      </c>
      <c r="L78" s="631" t="e">
        <f t="shared" si="1"/>
        <v>#DIV/0!</v>
      </c>
    </row>
    <row r="79" spans="1:12" ht="10.5" customHeight="1">
      <c r="A79" s="622" t="s">
        <v>591</v>
      </c>
      <c r="B79" s="623" t="s">
        <v>357</v>
      </c>
      <c r="C79" s="641" t="s">
        <v>494</v>
      </c>
      <c r="D79" s="623" t="s">
        <v>360</v>
      </c>
      <c r="E79" s="625" t="s">
        <v>451</v>
      </c>
      <c r="F79" s="626">
        <v>35.22</v>
      </c>
      <c r="G79" s="627" t="s">
        <v>596</v>
      </c>
      <c r="H79" s="628">
        <f>VLOOKUP(G79,Steuerung!$A$21:$E$28,3,FALSE)</f>
        <v>130</v>
      </c>
      <c r="I79" s="629" t="e">
        <f>VLOOKUP(G79,Steuerung!$A$21:$C$28,2,FALSE)</f>
        <v>#DIV/0!</v>
      </c>
      <c r="J79" s="636" t="e">
        <f t="shared" si="15"/>
        <v>#DIV/0!</v>
      </c>
      <c r="K79" s="631" t="e">
        <f>IF(G79=0,0,F79*H79/I79*'GMK UR'!$D$67)</f>
        <v>#DIV/0!</v>
      </c>
      <c r="L79" s="631" t="e">
        <f t="shared" si="1"/>
        <v>#DIV/0!</v>
      </c>
    </row>
    <row r="80" spans="1:12" ht="10.5" customHeight="1">
      <c r="A80" s="622" t="s">
        <v>591</v>
      </c>
      <c r="B80" s="623" t="s">
        <v>357</v>
      </c>
      <c r="C80" s="641" t="s">
        <v>495</v>
      </c>
      <c r="D80" s="623" t="s">
        <v>360</v>
      </c>
      <c r="E80" s="625" t="s">
        <v>451</v>
      </c>
      <c r="F80" s="626">
        <v>22.86</v>
      </c>
      <c r="G80" s="627" t="s">
        <v>596</v>
      </c>
      <c r="H80" s="628">
        <f>VLOOKUP(G80,Steuerung!$A$21:$E$28,3,FALSE)</f>
        <v>130</v>
      </c>
      <c r="I80" s="629" t="e">
        <f>VLOOKUP(G80,Steuerung!$A$21:$C$28,2,FALSE)</f>
        <v>#DIV/0!</v>
      </c>
      <c r="J80" s="636" t="e">
        <f t="shared" si="15"/>
        <v>#DIV/0!</v>
      </c>
      <c r="K80" s="631" t="e">
        <f>IF(G80=0,0,F80*H80/I80*'GMK UR'!$D$67)</f>
        <v>#DIV/0!</v>
      </c>
      <c r="L80" s="631" t="e">
        <f t="shared" si="1"/>
        <v>#DIV/0!</v>
      </c>
    </row>
    <row r="81" spans="1:12" ht="10.5" customHeight="1">
      <c r="A81" s="622" t="s">
        <v>591</v>
      </c>
      <c r="B81" s="623" t="s">
        <v>357</v>
      </c>
      <c r="C81" s="641" t="s">
        <v>496</v>
      </c>
      <c r="D81" s="623" t="s">
        <v>360</v>
      </c>
      <c r="E81" s="625" t="s">
        <v>453</v>
      </c>
      <c r="F81" s="626">
        <v>20.98</v>
      </c>
      <c r="G81" s="627" t="s">
        <v>596</v>
      </c>
      <c r="H81" s="628">
        <f>VLOOKUP(G81,Steuerung!$A$21:$E$28,3,FALSE)</f>
        <v>130</v>
      </c>
      <c r="I81" s="629" t="e">
        <f>VLOOKUP(G81,Steuerung!$A$21:$C$28,2,FALSE)</f>
        <v>#DIV/0!</v>
      </c>
      <c r="J81" s="636" t="e">
        <f t="shared" si="15"/>
        <v>#DIV/0!</v>
      </c>
      <c r="K81" s="631" t="e">
        <f>IF(G81=0,0,F81*H81/I81*'GMK UR'!$D$67)</f>
        <v>#DIV/0!</v>
      </c>
      <c r="L81" s="631" t="e">
        <f t="shared" si="1"/>
        <v>#DIV/0!</v>
      </c>
    </row>
    <row r="82" spans="1:12" ht="10.5" customHeight="1">
      <c r="A82" s="622" t="s">
        <v>591</v>
      </c>
      <c r="B82" s="623" t="s">
        <v>357</v>
      </c>
      <c r="C82" s="641" t="s">
        <v>497</v>
      </c>
      <c r="D82" s="623" t="s">
        <v>356</v>
      </c>
      <c r="E82" s="625" t="s">
        <v>101</v>
      </c>
      <c r="F82" s="626">
        <v>7.84</v>
      </c>
      <c r="G82" s="627" t="s">
        <v>91</v>
      </c>
      <c r="H82" s="628">
        <f>VLOOKUP(G82,Steuerung!$A$21:$E$53,3,FALSE)</f>
        <v>250</v>
      </c>
      <c r="I82" s="629" t="e">
        <f>VLOOKUP(G82,Steuerung!$A$21:$C$53,2,FALSE)</f>
        <v>#DIV/0!</v>
      </c>
      <c r="J82" s="636" t="e">
        <f t="shared" si="15"/>
        <v>#DIV/0!</v>
      </c>
      <c r="K82" s="631" t="e">
        <f>IF(G82=0,0,F82*H82/I82*'GMK UR'!$D$67)</f>
        <v>#DIV/0!</v>
      </c>
      <c r="L82" s="631" t="e">
        <f t="shared" si="1"/>
        <v>#DIV/0!</v>
      </c>
    </row>
    <row r="83" spans="1:12" ht="10.5" customHeight="1">
      <c r="A83" s="622" t="s">
        <v>591</v>
      </c>
      <c r="B83" s="623" t="s">
        <v>357</v>
      </c>
      <c r="C83" s="641" t="s">
        <v>498</v>
      </c>
      <c r="D83" s="623" t="s">
        <v>452</v>
      </c>
      <c r="E83" s="625" t="s">
        <v>451</v>
      </c>
      <c r="F83" s="626">
        <v>9.91</v>
      </c>
      <c r="G83" s="627">
        <v>0</v>
      </c>
      <c r="H83" s="628">
        <f>VLOOKUP(G83,Steuerung!$A$21:$E$28,3,FALSE)</f>
        <v>0</v>
      </c>
      <c r="I83" s="629">
        <f>VLOOKUP(G83,Steuerung!$A$21:$C$28,2,FALSE)</f>
        <v>0</v>
      </c>
      <c r="J83" s="630">
        <v>0</v>
      </c>
      <c r="K83" s="631">
        <f>IF(G83=0,0,F83*H83/I83*'GMK UR'!$D$67)</f>
        <v>0</v>
      </c>
      <c r="L83" s="631">
        <f t="shared" ref="L83:L146" si="16">IF(H83=0,0,K83/12)</f>
        <v>0</v>
      </c>
    </row>
    <row r="84" spans="1:12" ht="10.5" customHeight="1">
      <c r="A84" s="622" t="s">
        <v>591</v>
      </c>
      <c r="B84" s="623" t="s">
        <v>357</v>
      </c>
      <c r="C84" s="641" t="s">
        <v>499</v>
      </c>
      <c r="D84" s="623" t="s">
        <v>381</v>
      </c>
      <c r="E84" s="625" t="s">
        <v>451</v>
      </c>
      <c r="F84" s="626">
        <v>12.77</v>
      </c>
      <c r="G84" s="627" t="s">
        <v>641</v>
      </c>
      <c r="H84" s="628">
        <f>VLOOKUP(G84,Steuerung!$A$21:$E$53,3,FALSE)</f>
        <v>130</v>
      </c>
      <c r="I84" s="629" t="e">
        <f>VLOOKUP(G84,Steuerung!$A$21:$C$53,2,FALSE)</f>
        <v>#DIV/0!</v>
      </c>
      <c r="J84" s="636" t="e">
        <f t="shared" ref="J84:J85" si="17">IF(F84=0,0,F84*H84/I84)</f>
        <v>#DIV/0!</v>
      </c>
      <c r="K84" s="631" t="e">
        <f>IF(G84=0,0,F84*H84/I84*'GMK UR'!$D$67)</f>
        <v>#DIV/0!</v>
      </c>
      <c r="L84" s="631" t="e">
        <f t="shared" ref="L84:L85" si="18">IF(H84=0,0,K84/12)</f>
        <v>#DIV/0!</v>
      </c>
    </row>
    <row r="85" spans="1:12" ht="10.5" customHeight="1">
      <c r="A85" s="622" t="s">
        <v>591</v>
      </c>
      <c r="B85" s="623" t="s">
        <v>357</v>
      </c>
      <c r="C85" s="641" t="s">
        <v>500</v>
      </c>
      <c r="D85" s="623" t="s">
        <v>259</v>
      </c>
      <c r="E85" s="625" t="s">
        <v>451</v>
      </c>
      <c r="F85" s="626">
        <v>12.8</v>
      </c>
      <c r="G85" s="627" t="s">
        <v>89</v>
      </c>
      <c r="H85" s="628">
        <f>VLOOKUP(G85,Steuerung!$A$21:$E$53,3,FALSE)</f>
        <v>250</v>
      </c>
      <c r="I85" s="629" t="e">
        <f>VLOOKUP(G85,Steuerung!$A$21:$C$53,2,FALSE)</f>
        <v>#DIV/0!</v>
      </c>
      <c r="J85" s="636" t="e">
        <f t="shared" si="17"/>
        <v>#DIV/0!</v>
      </c>
      <c r="K85" s="631" t="e">
        <f>IF(G85=0,0,F85*H85/I85*'GMK UR'!$D$67)</f>
        <v>#DIV/0!</v>
      </c>
      <c r="L85" s="631" t="e">
        <f t="shared" si="18"/>
        <v>#DIV/0!</v>
      </c>
    </row>
    <row r="86" spans="1:12" ht="10.5" customHeight="1">
      <c r="A86" s="622" t="s">
        <v>591</v>
      </c>
      <c r="B86" s="623" t="s">
        <v>357</v>
      </c>
      <c r="C86" s="641" t="s">
        <v>501</v>
      </c>
      <c r="D86" s="623" t="s">
        <v>463</v>
      </c>
      <c r="E86" s="625" t="s">
        <v>451</v>
      </c>
      <c r="F86" s="626">
        <v>8.17</v>
      </c>
      <c r="G86" s="627">
        <v>0</v>
      </c>
      <c r="H86" s="628">
        <f>VLOOKUP(G86,Steuerung!$A$21:$E$28,3,FALSE)</f>
        <v>0</v>
      </c>
      <c r="I86" s="629">
        <f>VLOOKUP(G86,Steuerung!$A$21:$C$28,2,FALSE)</f>
        <v>0</v>
      </c>
      <c r="J86" s="630">
        <v>0</v>
      </c>
      <c r="K86" s="631">
        <f>IF(G86=0,0,F86*H86/I86*'GMK UR'!$D$67)</f>
        <v>0</v>
      </c>
      <c r="L86" s="631">
        <f t="shared" si="16"/>
        <v>0</v>
      </c>
    </row>
    <row r="87" spans="1:12" ht="10.5" customHeight="1">
      <c r="A87" s="622" t="s">
        <v>591</v>
      </c>
      <c r="B87" s="623" t="s">
        <v>357</v>
      </c>
      <c r="C87" s="641" t="s">
        <v>502</v>
      </c>
      <c r="D87" s="623" t="s">
        <v>355</v>
      </c>
      <c r="E87" s="625" t="s">
        <v>101</v>
      </c>
      <c r="F87" s="626">
        <v>13.13</v>
      </c>
      <c r="G87" s="627" t="s">
        <v>91</v>
      </c>
      <c r="H87" s="628">
        <f>VLOOKUP(G87,Steuerung!$A$21:$E$53,3,FALSE)</f>
        <v>250</v>
      </c>
      <c r="I87" s="629" t="e">
        <f>VLOOKUP(G87,Steuerung!$A$21:$C$53,2,FALSE)</f>
        <v>#DIV/0!</v>
      </c>
      <c r="J87" s="636" t="e">
        <f t="shared" ref="J87:J93" si="19">IF(F87=0,0,F87*H87/I87)</f>
        <v>#DIV/0!</v>
      </c>
      <c r="K87" s="631" t="e">
        <f>IF(G87=0,0,F87*H87/I87*'GMK UR'!$D$67)</f>
        <v>#DIV/0!</v>
      </c>
      <c r="L87" s="631" t="e">
        <f t="shared" ref="L87:L93" si="20">IF(H87=0,0,K87/12)</f>
        <v>#DIV/0!</v>
      </c>
    </row>
    <row r="88" spans="1:12" ht="10.5" customHeight="1">
      <c r="A88" s="622" t="s">
        <v>591</v>
      </c>
      <c r="B88" s="623" t="s">
        <v>357</v>
      </c>
      <c r="C88" s="641" t="s">
        <v>503</v>
      </c>
      <c r="D88" s="623" t="s">
        <v>464</v>
      </c>
      <c r="E88" s="625" t="s">
        <v>451</v>
      </c>
      <c r="F88" s="626">
        <v>66.569999999999993</v>
      </c>
      <c r="G88" s="627" t="s">
        <v>655</v>
      </c>
      <c r="H88" s="628">
        <f>VLOOKUP(G88,Steuerung!$A$21:$E$53,3,FALSE)</f>
        <v>250</v>
      </c>
      <c r="I88" s="629" t="e">
        <f>VLOOKUP(G88,Steuerung!$A$21:$C$53,2,FALSE)</f>
        <v>#DIV/0!</v>
      </c>
      <c r="J88" s="636" t="e">
        <f t="shared" si="19"/>
        <v>#DIV/0!</v>
      </c>
      <c r="K88" s="631" t="e">
        <f>IF(G88=0,0,F88*H88/I88*'GMK UR'!$D$67)</f>
        <v>#DIV/0!</v>
      </c>
      <c r="L88" s="631" t="e">
        <f t="shared" si="20"/>
        <v>#DIV/0!</v>
      </c>
    </row>
    <row r="89" spans="1:12" ht="10.5" customHeight="1">
      <c r="A89" s="622" t="s">
        <v>591</v>
      </c>
      <c r="B89" s="623" t="s">
        <v>357</v>
      </c>
      <c r="C89" s="641" t="s">
        <v>504</v>
      </c>
      <c r="D89" s="623" t="s">
        <v>467</v>
      </c>
      <c r="E89" s="625" t="s">
        <v>451</v>
      </c>
      <c r="F89" s="626">
        <v>22.5</v>
      </c>
      <c r="G89" s="627" t="s">
        <v>58</v>
      </c>
      <c r="H89" s="628">
        <f>VLOOKUP(G89,Steuerung!$A$21:$E$53,3,FALSE)</f>
        <v>250</v>
      </c>
      <c r="I89" s="629" t="e">
        <f>VLOOKUP(G89,Steuerung!$A$21:$C$53,2,FALSE)</f>
        <v>#DIV/0!</v>
      </c>
      <c r="J89" s="636" t="e">
        <f t="shared" si="19"/>
        <v>#DIV/0!</v>
      </c>
      <c r="K89" s="631" t="e">
        <f>IF(G89=0,0,F89*H89/I89*'GMK UR'!$D$67)</f>
        <v>#DIV/0!</v>
      </c>
      <c r="L89" s="631" t="e">
        <f t="shared" si="20"/>
        <v>#DIV/0!</v>
      </c>
    </row>
    <row r="90" spans="1:12" ht="10.5" customHeight="1">
      <c r="A90" s="622" t="s">
        <v>591</v>
      </c>
      <c r="B90" s="623" t="s">
        <v>357</v>
      </c>
      <c r="C90" s="641" t="s">
        <v>505</v>
      </c>
      <c r="D90" s="623" t="s">
        <v>466</v>
      </c>
      <c r="E90" s="625" t="s">
        <v>451</v>
      </c>
      <c r="F90" s="626">
        <v>41.45</v>
      </c>
      <c r="G90" s="627" t="s">
        <v>655</v>
      </c>
      <c r="H90" s="628">
        <f>VLOOKUP(G90,Steuerung!$A$21:$E$53,3,FALSE)</f>
        <v>250</v>
      </c>
      <c r="I90" s="629" t="e">
        <f>VLOOKUP(G90,Steuerung!$A$21:$C$53,2,FALSE)</f>
        <v>#DIV/0!</v>
      </c>
      <c r="J90" s="636" t="e">
        <f t="shared" si="19"/>
        <v>#DIV/0!</v>
      </c>
      <c r="K90" s="631" t="e">
        <f>IF(G90=0,0,F90*H90/I90*'GMK UR'!$D$67)</f>
        <v>#DIV/0!</v>
      </c>
      <c r="L90" s="631" t="e">
        <f t="shared" si="20"/>
        <v>#DIV/0!</v>
      </c>
    </row>
    <row r="91" spans="1:12" ht="10.5" customHeight="1">
      <c r="A91" s="622" t="s">
        <v>591</v>
      </c>
      <c r="B91" s="623" t="s">
        <v>357</v>
      </c>
      <c r="C91" s="641" t="s">
        <v>506</v>
      </c>
      <c r="D91" s="623" t="s">
        <v>467</v>
      </c>
      <c r="E91" s="625" t="s">
        <v>451</v>
      </c>
      <c r="F91" s="626">
        <v>22.43</v>
      </c>
      <c r="G91" s="627" t="s">
        <v>58</v>
      </c>
      <c r="H91" s="628">
        <f>VLOOKUP(G91,Steuerung!$A$21:$E$53,3,FALSE)</f>
        <v>250</v>
      </c>
      <c r="I91" s="629" t="e">
        <f>VLOOKUP(G91,Steuerung!$A$21:$C$53,2,FALSE)</f>
        <v>#DIV/0!</v>
      </c>
      <c r="J91" s="636" t="e">
        <f t="shared" si="19"/>
        <v>#DIV/0!</v>
      </c>
      <c r="K91" s="631" t="e">
        <f>IF(G91=0,0,F91*H91/I91*'GMK UR'!$D$67)</f>
        <v>#DIV/0!</v>
      </c>
      <c r="L91" s="631" t="e">
        <f t="shared" si="20"/>
        <v>#DIV/0!</v>
      </c>
    </row>
    <row r="92" spans="1:12" ht="10.5" customHeight="1">
      <c r="A92" s="622" t="s">
        <v>591</v>
      </c>
      <c r="B92" s="623" t="s">
        <v>357</v>
      </c>
      <c r="C92" s="640"/>
      <c r="D92" s="623" t="s">
        <v>468</v>
      </c>
      <c r="E92" s="625" t="s">
        <v>363</v>
      </c>
      <c r="F92" s="626">
        <v>10.6</v>
      </c>
      <c r="G92" s="627" t="s">
        <v>61</v>
      </c>
      <c r="H92" s="628">
        <f>VLOOKUP(G92,Steuerung!$A$21:$E$53,3,FALSE)</f>
        <v>250</v>
      </c>
      <c r="I92" s="629" t="e">
        <f>VLOOKUP(G92,Steuerung!$A$21:$C$53,2,FALSE)</f>
        <v>#DIV/0!</v>
      </c>
      <c r="J92" s="636" t="e">
        <f t="shared" si="19"/>
        <v>#DIV/0!</v>
      </c>
      <c r="K92" s="631" t="e">
        <f>IF(G92=0,0,F92*H92/I92*'GMK UR'!$D$67)</f>
        <v>#DIV/0!</v>
      </c>
      <c r="L92" s="631" t="e">
        <f t="shared" si="20"/>
        <v>#DIV/0!</v>
      </c>
    </row>
    <row r="93" spans="1:12" ht="10.5" customHeight="1">
      <c r="A93" s="622" t="s">
        <v>591</v>
      </c>
      <c r="B93" s="623" t="s">
        <v>357</v>
      </c>
      <c r="C93" s="640"/>
      <c r="D93" s="623" t="s">
        <v>469</v>
      </c>
      <c r="E93" s="625" t="s">
        <v>363</v>
      </c>
      <c r="F93" s="626">
        <v>10.6</v>
      </c>
      <c r="G93" s="627" t="s">
        <v>61</v>
      </c>
      <c r="H93" s="628">
        <f>VLOOKUP(G93,Steuerung!$A$21:$E$53,3,FALSE)</f>
        <v>250</v>
      </c>
      <c r="I93" s="629" t="e">
        <f>VLOOKUP(G93,Steuerung!$A$21:$C$53,2,FALSE)</f>
        <v>#DIV/0!</v>
      </c>
      <c r="J93" s="636" t="e">
        <f t="shared" si="19"/>
        <v>#DIV/0!</v>
      </c>
      <c r="K93" s="631" t="e">
        <f>IF(G93=0,0,F93*H93/I93*'GMK UR'!$D$67)</f>
        <v>#DIV/0!</v>
      </c>
      <c r="L93" s="631" t="e">
        <f t="shared" si="20"/>
        <v>#DIV/0!</v>
      </c>
    </row>
    <row r="94" spans="1:12" ht="10.5" customHeight="1">
      <c r="A94" s="622" t="s">
        <v>591</v>
      </c>
      <c r="B94" s="623" t="s">
        <v>358</v>
      </c>
      <c r="C94" s="641" t="s">
        <v>507</v>
      </c>
      <c r="D94" s="623" t="s">
        <v>360</v>
      </c>
      <c r="E94" s="625" t="s">
        <v>451</v>
      </c>
      <c r="F94" s="626">
        <v>35.270000000000003</v>
      </c>
      <c r="G94" s="627" t="s">
        <v>596</v>
      </c>
      <c r="H94" s="628">
        <f>VLOOKUP(G94,Steuerung!$A$21:$E$28,3,FALSE)</f>
        <v>130</v>
      </c>
      <c r="I94" s="629" t="e">
        <f>VLOOKUP(G94,Steuerung!$A$21:$C$28,2,FALSE)</f>
        <v>#DIV/0!</v>
      </c>
      <c r="J94" s="636" t="e">
        <f t="shared" ref="J94:J112" si="21">IF(F94=0,0,F94*H94/I94)</f>
        <v>#DIV/0!</v>
      </c>
      <c r="K94" s="631" t="e">
        <f>IF(G94=0,0,F94*H94/I94*'GMK UR'!$D$67)</f>
        <v>#DIV/0!</v>
      </c>
      <c r="L94" s="631" t="e">
        <f t="shared" si="16"/>
        <v>#DIV/0!</v>
      </c>
    </row>
    <row r="95" spans="1:12" ht="10.5" customHeight="1">
      <c r="A95" s="622" t="s">
        <v>591</v>
      </c>
      <c r="B95" s="623" t="s">
        <v>358</v>
      </c>
      <c r="C95" s="641" t="s">
        <v>508</v>
      </c>
      <c r="D95" s="623" t="s">
        <v>360</v>
      </c>
      <c r="E95" s="625" t="s">
        <v>451</v>
      </c>
      <c r="F95" s="626">
        <v>21.66</v>
      </c>
      <c r="G95" s="627" t="s">
        <v>596</v>
      </c>
      <c r="H95" s="628">
        <f>VLOOKUP(G95,Steuerung!$A$21:$E$28,3,FALSE)</f>
        <v>130</v>
      </c>
      <c r="I95" s="629" t="e">
        <f>VLOOKUP(G95,Steuerung!$A$21:$C$28,2,FALSE)</f>
        <v>#DIV/0!</v>
      </c>
      <c r="J95" s="636" t="e">
        <f t="shared" si="21"/>
        <v>#DIV/0!</v>
      </c>
      <c r="K95" s="631" t="e">
        <f>IF(G95=0,0,F95*H95/I95*'GMK UR'!$D$67)</f>
        <v>#DIV/0!</v>
      </c>
      <c r="L95" s="631" t="e">
        <f t="shared" si="16"/>
        <v>#DIV/0!</v>
      </c>
    </row>
    <row r="96" spans="1:12" ht="10.5" customHeight="1">
      <c r="A96" s="622" t="s">
        <v>591</v>
      </c>
      <c r="B96" s="623" t="s">
        <v>358</v>
      </c>
      <c r="C96" s="641" t="s">
        <v>509</v>
      </c>
      <c r="D96" s="623" t="s">
        <v>360</v>
      </c>
      <c r="E96" s="625" t="s">
        <v>451</v>
      </c>
      <c r="F96" s="626">
        <v>20.54</v>
      </c>
      <c r="G96" s="627" t="s">
        <v>596</v>
      </c>
      <c r="H96" s="628">
        <f>VLOOKUP(G96,Steuerung!$A$21:$E$28,3,FALSE)</f>
        <v>130</v>
      </c>
      <c r="I96" s="629" t="e">
        <f>VLOOKUP(G96,Steuerung!$A$21:$C$28,2,FALSE)</f>
        <v>#DIV/0!</v>
      </c>
      <c r="J96" s="636" t="e">
        <f t="shared" si="21"/>
        <v>#DIV/0!</v>
      </c>
      <c r="K96" s="631" t="e">
        <f>IF(G96=0,0,F96*H96/I96*'GMK UR'!$D$67)</f>
        <v>#DIV/0!</v>
      </c>
      <c r="L96" s="631" t="e">
        <f t="shared" si="16"/>
        <v>#DIV/0!</v>
      </c>
    </row>
    <row r="97" spans="1:12" ht="10.5" customHeight="1">
      <c r="A97" s="622" t="s">
        <v>591</v>
      </c>
      <c r="B97" s="623" t="s">
        <v>358</v>
      </c>
      <c r="C97" s="641" t="s">
        <v>510</v>
      </c>
      <c r="D97" s="623" t="s">
        <v>360</v>
      </c>
      <c r="E97" s="625" t="s">
        <v>451</v>
      </c>
      <c r="F97" s="626">
        <v>21.75</v>
      </c>
      <c r="G97" s="627" t="s">
        <v>596</v>
      </c>
      <c r="H97" s="628">
        <f>VLOOKUP(G97,Steuerung!$A$21:$E$28,3,FALSE)</f>
        <v>130</v>
      </c>
      <c r="I97" s="629" t="e">
        <f>VLOOKUP(G97,Steuerung!$A$21:$C$28,2,FALSE)</f>
        <v>#DIV/0!</v>
      </c>
      <c r="J97" s="636" t="e">
        <f t="shared" si="21"/>
        <v>#DIV/0!</v>
      </c>
      <c r="K97" s="631" t="e">
        <f>IF(G97=0,0,F97*H97/I97*'GMK UR'!$D$67)</f>
        <v>#DIV/0!</v>
      </c>
      <c r="L97" s="631" t="e">
        <f t="shared" si="16"/>
        <v>#DIV/0!</v>
      </c>
    </row>
    <row r="98" spans="1:12" ht="10.5" customHeight="1">
      <c r="A98" s="622" t="s">
        <v>591</v>
      </c>
      <c r="B98" s="623" t="s">
        <v>358</v>
      </c>
      <c r="C98" s="641" t="s">
        <v>511</v>
      </c>
      <c r="D98" s="623" t="s">
        <v>360</v>
      </c>
      <c r="E98" s="625" t="s">
        <v>451</v>
      </c>
      <c r="F98" s="626">
        <v>21.1</v>
      </c>
      <c r="G98" s="627" t="s">
        <v>596</v>
      </c>
      <c r="H98" s="628">
        <f>VLOOKUP(G98,Steuerung!$A$21:$E$28,3,FALSE)</f>
        <v>130</v>
      </c>
      <c r="I98" s="629" t="e">
        <f>VLOOKUP(G98,Steuerung!$A$21:$C$28,2,FALSE)</f>
        <v>#DIV/0!</v>
      </c>
      <c r="J98" s="636" t="e">
        <f t="shared" si="21"/>
        <v>#DIV/0!</v>
      </c>
      <c r="K98" s="631" t="e">
        <f>IF(G98=0,0,F98*H98/I98*'GMK UR'!$D$67)</f>
        <v>#DIV/0!</v>
      </c>
      <c r="L98" s="631" t="e">
        <f t="shared" si="16"/>
        <v>#DIV/0!</v>
      </c>
    </row>
    <row r="99" spans="1:12" ht="10.5" customHeight="1">
      <c r="A99" s="622" t="s">
        <v>591</v>
      </c>
      <c r="B99" s="623" t="s">
        <v>358</v>
      </c>
      <c r="C99" s="641" t="s">
        <v>512</v>
      </c>
      <c r="D99" s="623" t="s">
        <v>360</v>
      </c>
      <c r="E99" s="625" t="s">
        <v>451</v>
      </c>
      <c r="F99" s="626">
        <v>13.47</v>
      </c>
      <c r="G99" s="627" t="s">
        <v>596</v>
      </c>
      <c r="H99" s="628">
        <f>VLOOKUP(G99,Steuerung!$A$21:$E$28,3,FALSE)</f>
        <v>130</v>
      </c>
      <c r="I99" s="629" t="e">
        <f>VLOOKUP(G99,Steuerung!$A$21:$C$28,2,FALSE)</f>
        <v>#DIV/0!</v>
      </c>
      <c r="J99" s="636" t="e">
        <f t="shared" si="21"/>
        <v>#DIV/0!</v>
      </c>
      <c r="K99" s="631" t="e">
        <f>IF(G99=0,0,F99*H99/I99*'GMK UR'!$D$67)</f>
        <v>#DIV/0!</v>
      </c>
      <c r="L99" s="631" t="e">
        <f t="shared" si="16"/>
        <v>#DIV/0!</v>
      </c>
    </row>
    <row r="100" spans="1:12" ht="10.5" customHeight="1">
      <c r="A100" s="622" t="s">
        <v>591</v>
      </c>
      <c r="B100" s="623" t="s">
        <v>358</v>
      </c>
      <c r="C100" s="641" t="s">
        <v>513</v>
      </c>
      <c r="D100" s="623" t="s">
        <v>360</v>
      </c>
      <c r="E100" s="625" t="s">
        <v>453</v>
      </c>
      <c r="F100" s="626">
        <v>14.43</v>
      </c>
      <c r="G100" s="627" t="s">
        <v>596</v>
      </c>
      <c r="H100" s="628">
        <f>VLOOKUP(G100,Steuerung!$A$21:$E$28,3,FALSE)</f>
        <v>130</v>
      </c>
      <c r="I100" s="629" t="e">
        <f>VLOOKUP(G100,Steuerung!$A$21:$C$28,2,FALSE)</f>
        <v>#DIV/0!</v>
      </c>
      <c r="J100" s="636" t="e">
        <f t="shared" si="21"/>
        <v>#DIV/0!</v>
      </c>
      <c r="K100" s="631" t="e">
        <f>IF(G100=0,0,F100*H100/I100*'GMK UR'!$D$67)</f>
        <v>#DIV/0!</v>
      </c>
      <c r="L100" s="631" t="e">
        <f t="shared" si="16"/>
        <v>#DIV/0!</v>
      </c>
    </row>
    <row r="101" spans="1:12" ht="10.5" customHeight="1">
      <c r="A101" s="622" t="s">
        <v>591</v>
      </c>
      <c r="B101" s="623" t="s">
        <v>358</v>
      </c>
      <c r="C101" s="641" t="s">
        <v>514</v>
      </c>
      <c r="D101" s="623" t="s">
        <v>360</v>
      </c>
      <c r="E101" s="625" t="s">
        <v>451</v>
      </c>
      <c r="F101" s="626">
        <v>37.479999999999997</v>
      </c>
      <c r="G101" s="627" t="s">
        <v>596</v>
      </c>
      <c r="H101" s="628">
        <f>VLOOKUP(G101,Steuerung!$A$21:$E$28,3,FALSE)</f>
        <v>130</v>
      </c>
      <c r="I101" s="629" t="e">
        <f>VLOOKUP(G101,Steuerung!$A$21:$C$28,2,FALSE)</f>
        <v>#DIV/0!</v>
      </c>
      <c r="J101" s="636" t="e">
        <f t="shared" si="21"/>
        <v>#DIV/0!</v>
      </c>
      <c r="K101" s="631" t="e">
        <f>IF(G101=0,0,F101*H101/I101*'GMK UR'!$D$67)</f>
        <v>#DIV/0!</v>
      </c>
      <c r="L101" s="631" t="e">
        <f t="shared" si="16"/>
        <v>#DIV/0!</v>
      </c>
    </row>
    <row r="102" spans="1:12" ht="10.5" customHeight="1">
      <c r="A102" s="622" t="s">
        <v>591</v>
      </c>
      <c r="B102" s="623" t="s">
        <v>358</v>
      </c>
      <c r="C102" s="641" t="s">
        <v>515</v>
      </c>
      <c r="D102" s="623" t="s">
        <v>353</v>
      </c>
      <c r="E102" s="625" t="s">
        <v>451</v>
      </c>
      <c r="F102" s="626">
        <v>23.66</v>
      </c>
      <c r="G102" s="627" t="s">
        <v>615</v>
      </c>
      <c r="H102" s="628">
        <f>VLOOKUP(G102,Steuerung!$A$21:$E$55,3,FALSE)</f>
        <v>130</v>
      </c>
      <c r="I102" s="629" t="e">
        <f>VLOOKUP(G102,Steuerung!$A$21:$C$55,2,FALSE)</f>
        <v>#DIV/0!</v>
      </c>
      <c r="J102" s="636" t="e">
        <f t="shared" si="21"/>
        <v>#DIV/0!</v>
      </c>
      <c r="K102" s="631" t="e">
        <f>IF(G102=0,0,F102*H102/I102*'GMK UR'!$D$67)</f>
        <v>#DIV/0!</v>
      </c>
      <c r="L102" s="631" t="e">
        <f t="shared" si="16"/>
        <v>#DIV/0!</v>
      </c>
    </row>
    <row r="103" spans="1:12" ht="10.5" customHeight="1">
      <c r="A103" s="622" t="s">
        <v>591</v>
      </c>
      <c r="B103" s="623" t="s">
        <v>358</v>
      </c>
      <c r="C103" s="641" t="s">
        <v>516</v>
      </c>
      <c r="D103" s="623" t="s">
        <v>360</v>
      </c>
      <c r="E103" s="625" t="s">
        <v>451</v>
      </c>
      <c r="F103" s="626">
        <v>23.42</v>
      </c>
      <c r="G103" s="627" t="s">
        <v>596</v>
      </c>
      <c r="H103" s="628">
        <f>VLOOKUP(G103,Steuerung!$A$21:$E$28,3,FALSE)</f>
        <v>130</v>
      </c>
      <c r="I103" s="629" t="e">
        <f>VLOOKUP(G103,Steuerung!$A$21:$C$28,2,FALSE)</f>
        <v>#DIV/0!</v>
      </c>
      <c r="J103" s="636" t="e">
        <f t="shared" si="21"/>
        <v>#DIV/0!</v>
      </c>
      <c r="K103" s="631" t="e">
        <f>IF(G103=0,0,F103*H103/I103*'GMK UR'!$D$67)</f>
        <v>#DIV/0!</v>
      </c>
      <c r="L103" s="631" t="e">
        <f t="shared" si="16"/>
        <v>#DIV/0!</v>
      </c>
    </row>
    <row r="104" spans="1:12" ht="10.5" customHeight="1">
      <c r="A104" s="622" t="s">
        <v>591</v>
      </c>
      <c r="B104" s="623" t="s">
        <v>358</v>
      </c>
      <c r="C104" s="641" t="s">
        <v>517</v>
      </c>
      <c r="D104" s="623" t="s">
        <v>360</v>
      </c>
      <c r="E104" s="625" t="s">
        <v>451</v>
      </c>
      <c r="F104" s="626">
        <v>34.74</v>
      </c>
      <c r="G104" s="627" t="s">
        <v>596</v>
      </c>
      <c r="H104" s="628">
        <f>VLOOKUP(G104,Steuerung!$A$21:$E$28,3,FALSE)</f>
        <v>130</v>
      </c>
      <c r="I104" s="629" t="e">
        <f>VLOOKUP(G104,Steuerung!$A$21:$C$28,2,FALSE)</f>
        <v>#DIV/0!</v>
      </c>
      <c r="J104" s="636" t="e">
        <f t="shared" si="21"/>
        <v>#DIV/0!</v>
      </c>
      <c r="K104" s="631" t="e">
        <f>IF(G104=0,0,F104*H104/I104*'GMK UR'!$D$67)</f>
        <v>#DIV/0!</v>
      </c>
      <c r="L104" s="631" t="e">
        <f t="shared" si="16"/>
        <v>#DIV/0!</v>
      </c>
    </row>
    <row r="105" spans="1:12" ht="10.5" customHeight="1">
      <c r="A105" s="622" t="s">
        <v>591</v>
      </c>
      <c r="B105" s="623" t="s">
        <v>358</v>
      </c>
      <c r="C105" s="641" t="s">
        <v>518</v>
      </c>
      <c r="D105" s="623" t="s">
        <v>360</v>
      </c>
      <c r="E105" s="625" t="s">
        <v>451</v>
      </c>
      <c r="F105" s="626">
        <v>22.1</v>
      </c>
      <c r="G105" s="627" t="s">
        <v>596</v>
      </c>
      <c r="H105" s="628">
        <f>VLOOKUP(G105,Steuerung!$A$21:$E$28,3,FALSE)</f>
        <v>130</v>
      </c>
      <c r="I105" s="629" t="e">
        <f>VLOOKUP(G105,Steuerung!$A$21:$C$28,2,FALSE)</f>
        <v>#DIV/0!</v>
      </c>
      <c r="J105" s="636" t="e">
        <f t="shared" si="21"/>
        <v>#DIV/0!</v>
      </c>
      <c r="K105" s="631" t="e">
        <f>IF(G105=0,0,F105*H105/I105*'GMK UR'!$D$67)</f>
        <v>#DIV/0!</v>
      </c>
      <c r="L105" s="631" t="e">
        <f t="shared" si="16"/>
        <v>#DIV/0!</v>
      </c>
    </row>
    <row r="106" spans="1:12" ht="10.5" customHeight="1">
      <c r="A106" s="622" t="s">
        <v>591</v>
      </c>
      <c r="B106" s="623" t="s">
        <v>358</v>
      </c>
      <c r="C106" s="641" t="s">
        <v>519</v>
      </c>
      <c r="D106" s="623" t="s">
        <v>360</v>
      </c>
      <c r="E106" s="625" t="s">
        <v>451</v>
      </c>
      <c r="F106" s="626">
        <v>13.7</v>
      </c>
      <c r="G106" s="627" t="s">
        <v>596</v>
      </c>
      <c r="H106" s="628">
        <f>VLOOKUP(G106,Steuerung!$A$21:$E$28,3,FALSE)</f>
        <v>130</v>
      </c>
      <c r="I106" s="629" t="e">
        <f>VLOOKUP(G106,Steuerung!$A$21:$C$28,2,FALSE)</f>
        <v>#DIV/0!</v>
      </c>
      <c r="J106" s="636" t="e">
        <f t="shared" si="21"/>
        <v>#DIV/0!</v>
      </c>
      <c r="K106" s="631" t="e">
        <f>IF(G106=0,0,F106*H106/I106*'GMK UR'!$D$67)</f>
        <v>#DIV/0!</v>
      </c>
      <c r="L106" s="631" t="e">
        <f t="shared" si="16"/>
        <v>#DIV/0!</v>
      </c>
    </row>
    <row r="107" spans="1:12" ht="10.5" customHeight="1">
      <c r="A107" s="622" t="s">
        <v>591</v>
      </c>
      <c r="B107" s="623" t="s">
        <v>358</v>
      </c>
      <c r="C107" s="641" t="s">
        <v>520</v>
      </c>
      <c r="D107" s="623" t="s">
        <v>360</v>
      </c>
      <c r="E107" s="625" t="s">
        <v>451</v>
      </c>
      <c r="F107" s="626">
        <v>20.98</v>
      </c>
      <c r="G107" s="627" t="s">
        <v>596</v>
      </c>
      <c r="H107" s="628">
        <f>VLOOKUP(G107,Steuerung!$A$21:$E$28,3,FALSE)</f>
        <v>130</v>
      </c>
      <c r="I107" s="629" t="e">
        <f>VLOOKUP(G107,Steuerung!$A$21:$C$28,2,FALSE)</f>
        <v>#DIV/0!</v>
      </c>
      <c r="J107" s="636" t="e">
        <f t="shared" si="21"/>
        <v>#DIV/0!</v>
      </c>
      <c r="K107" s="631" t="e">
        <f>IF(G107=0,0,F107*H107/I107*'GMK UR'!$D$67)</f>
        <v>#DIV/0!</v>
      </c>
      <c r="L107" s="631" t="e">
        <f t="shared" si="16"/>
        <v>#DIV/0!</v>
      </c>
    </row>
    <row r="108" spans="1:12" ht="10.5" customHeight="1">
      <c r="A108" s="622" t="s">
        <v>591</v>
      </c>
      <c r="B108" s="623" t="s">
        <v>358</v>
      </c>
      <c r="C108" s="641" t="s">
        <v>521</v>
      </c>
      <c r="D108" s="623" t="s">
        <v>360</v>
      </c>
      <c r="E108" s="625" t="s">
        <v>451</v>
      </c>
      <c r="F108" s="626">
        <v>21.09</v>
      </c>
      <c r="G108" s="627" t="s">
        <v>596</v>
      </c>
      <c r="H108" s="628">
        <f>VLOOKUP(G108,Steuerung!$A$21:$E$28,3,FALSE)</f>
        <v>130</v>
      </c>
      <c r="I108" s="629" t="e">
        <f>VLOOKUP(G108,Steuerung!$A$21:$C$28,2,FALSE)</f>
        <v>#DIV/0!</v>
      </c>
      <c r="J108" s="636" t="e">
        <f t="shared" si="21"/>
        <v>#DIV/0!</v>
      </c>
      <c r="K108" s="631" t="e">
        <f>IF(G108=0,0,F108*H108/I108*'GMK UR'!$D$67)</f>
        <v>#DIV/0!</v>
      </c>
      <c r="L108" s="631" t="e">
        <f t="shared" si="16"/>
        <v>#DIV/0!</v>
      </c>
    </row>
    <row r="109" spans="1:12" ht="10.5" customHeight="1">
      <c r="A109" s="622" t="s">
        <v>591</v>
      </c>
      <c r="B109" s="623" t="s">
        <v>358</v>
      </c>
      <c r="C109" s="641" t="s">
        <v>522</v>
      </c>
      <c r="D109" s="623" t="s">
        <v>360</v>
      </c>
      <c r="E109" s="625" t="s">
        <v>451</v>
      </c>
      <c r="F109" s="626">
        <v>21.16</v>
      </c>
      <c r="G109" s="627" t="s">
        <v>596</v>
      </c>
      <c r="H109" s="628">
        <f>VLOOKUP(G109,Steuerung!$A$21:$E$28,3,FALSE)</f>
        <v>130</v>
      </c>
      <c r="I109" s="629" t="e">
        <f>VLOOKUP(G109,Steuerung!$A$21:$C$28,2,FALSE)</f>
        <v>#DIV/0!</v>
      </c>
      <c r="J109" s="636" t="e">
        <f t="shared" si="21"/>
        <v>#DIV/0!</v>
      </c>
      <c r="K109" s="631" t="e">
        <f>IF(G109=0,0,F109*H109/I109*'GMK UR'!$D$67)</f>
        <v>#DIV/0!</v>
      </c>
      <c r="L109" s="631" t="e">
        <f t="shared" si="16"/>
        <v>#DIV/0!</v>
      </c>
    </row>
    <row r="110" spans="1:12" ht="10.5" customHeight="1">
      <c r="A110" s="622" t="s">
        <v>591</v>
      </c>
      <c r="B110" s="623" t="s">
        <v>358</v>
      </c>
      <c r="C110" s="641" t="s">
        <v>523</v>
      </c>
      <c r="D110" s="623" t="s">
        <v>360</v>
      </c>
      <c r="E110" s="625" t="s">
        <v>451</v>
      </c>
      <c r="F110" s="626">
        <v>21.82</v>
      </c>
      <c r="G110" s="627" t="s">
        <v>596</v>
      </c>
      <c r="H110" s="628">
        <f>VLOOKUP(G110,Steuerung!$A$21:$E$28,3,FALSE)</f>
        <v>130</v>
      </c>
      <c r="I110" s="629" t="e">
        <f>VLOOKUP(G110,Steuerung!$A$21:$C$28,2,FALSE)</f>
        <v>#DIV/0!</v>
      </c>
      <c r="J110" s="636" t="e">
        <f t="shared" si="21"/>
        <v>#DIV/0!</v>
      </c>
      <c r="K110" s="631" t="e">
        <f>IF(G110=0,0,F110*H110/I110*'GMK UR'!$D$67)</f>
        <v>#DIV/0!</v>
      </c>
      <c r="L110" s="631" t="e">
        <f t="shared" si="16"/>
        <v>#DIV/0!</v>
      </c>
    </row>
    <row r="111" spans="1:12" ht="10.5" customHeight="1">
      <c r="A111" s="622" t="s">
        <v>591</v>
      </c>
      <c r="B111" s="623" t="s">
        <v>358</v>
      </c>
      <c r="C111" s="641" t="s">
        <v>524</v>
      </c>
      <c r="D111" s="623" t="s">
        <v>360</v>
      </c>
      <c r="E111" s="625" t="s">
        <v>451</v>
      </c>
      <c r="F111" s="626">
        <v>35.28</v>
      </c>
      <c r="G111" s="627" t="s">
        <v>596</v>
      </c>
      <c r="H111" s="628">
        <f>VLOOKUP(G111,Steuerung!$A$21:$E$28,3,FALSE)</f>
        <v>130</v>
      </c>
      <c r="I111" s="629" t="e">
        <f>VLOOKUP(G111,Steuerung!$A$21:$C$28,2,FALSE)</f>
        <v>#DIV/0!</v>
      </c>
      <c r="J111" s="636" t="e">
        <f t="shared" si="21"/>
        <v>#DIV/0!</v>
      </c>
      <c r="K111" s="631" t="e">
        <f>IF(G111=0,0,F111*H111/I111*'GMK UR'!$D$67)</f>
        <v>#DIV/0!</v>
      </c>
      <c r="L111" s="631" t="e">
        <f t="shared" si="16"/>
        <v>#DIV/0!</v>
      </c>
    </row>
    <row r="112" spans="1:12" ht="10.5" customHeight="1">
      <c r="A112" s="622" t="s">
        <v>591</v>
      </c>
      <c r="B112" s="623" t="s">
        <v>358</v>
      </c>
      <c r="C112" s="641" t="s">
        <v>525</v>
      </c>
      <c r="D112" s="623" t="s">
        <v>360</v>
      </c>
      <c r="E112" s="625" t="s">
        <v>451</v>
      </c>
      <c r="F112" s="626">
        <v>22.95</v>
      </c>
      <c r="G112" s="627" t="s">
        <v>596</v>
      </c>
      <c r="H112" s="628">
        <f>VLOOKUP(G112,Steuerung!$A$21:$E$28,3,FALSE)</f>
        <v>130</v>
      </c>
      <c r="I112" s="629" t="e">
        <f>VLOOKUP(G112,Steuerung!$A$21:$C$28,2,FALSE)</f>
        <v>#DIV/0!</v>
      </c>
      <c r="J112" s="636" t="e">
        <f t="shared" si="21"/>
        <v>#DIV/0!</v>
      </c>
      <c r="K112" s="631" t="e">
        <f>IF(G112=0,0,F112*H112/I112*'GMK UR'!$D$67)</f>
        <v>#DIV/0!</v>
      </c>
      <c r="L112" s="631" t="e">
        <f t="shared" si="16"/>
        <v>#DIV/0!</v>
      </c>
    </row>
    <row r="113" spans="1:12" ht="10.5" customHeight="1">
      <c r="A113" s="622" t="s">
        <v>591</v>
      </c>
      <c r="B113" s="623" t="s">
        <v>358</v>
      </c>
      <c r="C113" s="641" t="s">
        <v>526</v>
      </c>
      <c r="D113" s="623" t="s">
        <v>360</v>
      </c>
      <c r="E113" s="625" t="s">
        <v>451</v>
      </c>
      <c r="F113" s="626">
        <v>20.89</v>
      </c>
      <c r="G113" s="627" t="s">
        <v>596</v>
      </c>
      <c r="H113" s="628">
        <f>VLOOKUP(G113,Steuerung!$A$21:$E$28,3,FALSE)</f>
        <v>130</v>
      </c>
      <c r="I113" s="629" t="e">
        <f>VLOOKUP(G113,Steuerung!$A$21:$C$28,2,FALSE)</f>
        <v>#DIV/0!</v>
      </c>
      <c r="J113" s="636" t="e">
        <f>IF(F113=0,0,F113*H113/I113)</f>
        <v>#DIV/0!</v>
      </c>
      <c r="K113" s="631" t="e">
        <f>IF(G113=0,0,F113*H113/I113*'GMK UR'!$D$67)</f>
        <v>#DIV/0!</v>
      </c>
      <c r="L113" s="631" t="e">
        <f t="shared" si="16"/>
        <v>#DIV/0!</v>
      </c>
    </row>
    <row r="114" spans="1:12" ht="10.5" customHeight="1">
      <c r="A114" s="622" t="s">
        <v>591</v>
      </c>
      <c r="B114" s="623" t="s">
        <v>358</v>
      </c>
      <c r="C114" s="641" t="s">
        <v>527</v>
      </c>
      <c r="D114" s="623" t="s">
        <v>356</v>
      </c>
      <c r="E114" s="625" t="s">
        <v>101</v>
      </c>
      <c r="F114" s="626">
        <v>7.82</v>
      </c>
      <c r="G114" s="627" t="s">
        <v>91</v>
      </c>
      <c r="H114" s="628">
        <f>VLOOKUP(G114,Steuerung!$A$21:$E$53,3,FALSE)</f>
        <v>250</v>
      </c>
      <c r="I114" s="629" t="e">
        <f>VLOOKUP(G114,Steuerung!$A$21:$C$53,2,FALSE)</f>
        <v>#DIV/0!</v>
      </c>
      <c r="J114" s="636" t="e">
        <f t="shared" ref="J114" si="22">IF(F114=0,0,F114*H114/I114)</f>
        <v>#DIV/0!</v>
      </c>
      <c r="K114" s="631" t="e">
        <f>IF(G114=0,0,F114*H114/I114*'GMK UR'!$D$67)</f>
        <v>#DIV/0!</v>
      </c>
      <c r="L114" s="631" t="e">
        <f t="shared" ref="L114" si="23">IF(H114=0,0,K114/12)</f>
        <v>#DIV/0!</v>
      </c>
    </row>
    <row r="115" spans="1:12" ht="10.5" customHeight="1">
      <c r="A115" s="622" t="s">
        <v>591</v>
      </c>
      <c r="B115" s="623" t="s">
        <v>358</v>
      </c>
      <c r="C115" s="641" t="s">
        <v>528</v>
      </c>
      <c r="D115" s="623" t="s">
        <v>452</v>
      </c>
      <c r="E115" s="625" t="s">
        <v>451</v>
      </c>
      <c r="F115" s="626">
        <v>9.9700000000000006</v>
      </c>
      <c r="G115" s="627">
        <v>0</v>
      </c>
      <c r="H115" s="628">
        <v>0</v>
      </c>
      <c r="I115" s="629">
        <f>VLOOKUP(G115,Steuerung!$A$21:$C$28,2,FALSE)</f>
        <v>0</v>
      </c>
      <c r="J115" s="630">
        <v>0</v>
      </c>
      <c r="K115" s="631">
        <f>IF(G115=0,0,F115*H115/I115*'GMK UR'!$D$67)</f>
        <v>0</v>
      </c>
      <c r="L115" s="631">
        <f t="shared" si="16"/>
        <v>0</v>
      </c>
    </row>
    <row r="116" spans="1:12" ht="10.5" customHeight="1">
      <c r="A116" s="622" t="s">
        <v>591</v>
      </c>
      <c r="B116" s="623" t="s">
        <v>358</v>
      </c>
      <c r="C116" s="641" t="s">
        <v>529</v>
      </c>
      <c r="D116" s="623" t="s">
        <v>381</v>
      </c>
      <c r="E116" s="625" t="s">
        <v>451</v>
      </c>
      <c r="F116" s="626">
        <v>12.79</v>
      </c>
      <c r="G116" s="627" t="s">
        <v>641</v>
      </c>
      <c r="H116" s="628">
        <f>VLOOKUP(G116,Steuerung!$A$21:$E$53,3,FALSE)</f>
        <v>130</v>
      </c>
      <c r="I116" s="629" t="e">
        <f>VLOOKUP(G116,Steuerung!$A$21:$C$53,2,FALSE)</f>
        <v>#DIV/0!</v>
      </c>
      <c r="J116" s="636" t="e">
        <f t="shared" ref="J116:J117" si="24">IF(F116=0,0,F116*H116/I116)</f>
        <v>#DIV/0!</v>
      </c>
      <c r="K116" s="631" t="e">
        <f>IF(G116=0,0,F116*H116/I116*'GMK UR'!$D$67)</f>
        <v>#DIV/0!</v>
      </c>
      <c r="L116" s="631" t="e">
        <f t="shared" ref="L116:L117" si="25">IF(H116=0,0,K116/12)</f>
        <v>#DIV/0!</v>
      </c>
    </row>
    <row r="117" spans="1:12" ht="10.5" customHeight="1">
      <c r="A117" s="622" t="s">
        <v>591</v>
      </c>
      <c r="B117" s="623" t="s">
        <v>358</v>
      </c>
      <c r="C117" s="641" t="s">
        <v>530</v>
      </c>
      <c r="D117" s="623" t="s">
        <v>259</v>
      </c>
      <c r="E117" s="625" t="s">
        <v>451</v>
      </c>
      <c r="F117" s="626">
        <v>12.87</v>
      </c>
      <c r="G117" s="627" t="s">
        <v>89</v>
      </c>
      <c r="H117" s="628">
        <f>VLOOKUP(G117,Steuerung!$A$21:$E$53,3,FALSE)</f>
        <v>250</v>
      </c>
      <c r="I117" s="629" t="e">
        <f>VLOOKUP(G117,Steuerung!$A$21:$C$53,2,FALSE)</f>
        <v>#DIV/0!</v>
      </c>
      <c r="J117" s="636" t="e">
        <f t="shared" si="24"/>
        <v>#DIV/0!</v>
      </c>
      <c r="K117" s="631" t="e">
        <f>IF(G117=0,0,F117*H117/I117*'GMK UR'!$D$67)</f>
        <v>#DIV/0!</v>
      </c>
      <c r="L117" s="631" t="e">
        <f t="shared" si="25"/>
        <v>#DIV/0!</v>
      </c>
    </row>
    <row r="118" spans="1:12" ht="10.5" customHeight="1">
      <c r="A118" s="622" t="s">
        <v>591</v>
      </c>
      <c r="B118" s="623" t="s">
        <v>358</v>
      </c>
      <c r="C118" s="641" t="s">
        <v>531</v>
      </c>
      <c r="D118" s="623" t="s">
        <v>463</v>
      </c>
      <c r="E118" s="625" t="s">
        <v>451</v>
      </c>
      <c r="F118" s="626">
        <v>8.18</v>
      </c>
      <c r="G118" s="627">
        <v>0</v>
      </c>
      <c r="H118" s="628">
        <f>VLOOKUP(G118,Steuerung!$A$21:$E$28,3,FALSE)</f>
        <v>0</v>
      </c>
      <c r="I118" s="629">
        <f>VLOOKUP(G118,Steuerung!$A$21:$C$28,2,FALSE)</f>
        <v>0</v>
      </c>
      <c r="J118" s="630">
        <v>0</v>
      </c>
      <c r="K118" s="631">
        <f>IF(G118=0,0,F118*H118/I118*'GMK UR'!$D$67)</f>
        <v>0</v>
      </c>
      <c r="L118" s="631">
        <f t="shared" si="16"/>
        <v>0</v>
      </c>
    </row>
    <row r="119" spans="1:12" ht="10.5" customHeight="1">
      <c r="A119" s="622" t="s">
        <v>591</v>
      </c>
      <c r="B119" s="623" t="s">
        <v>358</v>
      </c>
      <c r="C119" s="641" t="s">
        <v>532</v>
      </c>
      <c r="D119" s="623" t="s">
        <v>355</v>
      </c>
      <c r="E119" s="625" t="s">
        <v>470</v>
      </c>
      <c r="F119" s="626">
        <v>13.03</v>
      </c>
      <c r="G119" s="627" t="s">
        <v>91</v>
      </c>
      <c r="H119" s="628">
        <f>VLOOKUP(G119,Steuerung!$A$21:$E$53,3,FALSE)</f>
        <v>250</v>
      </c>
      <c r="I119" s="629" t="e">
        <f>VLOOKUP(G119,Steuerung!$A$21:$C$53,2,FALSE)</f>
        <v>#DIV/0!</v>
      </c>
      <c r="J119" s="636" t="e">
        <f t="shared" ref="J119:J125" si="26">IF(F119=0,0,F119*H119/I119)</f>
        <v>#DIV/0!</v>
      </c>
      <c r="K119" s="631" t="e">
        <f>IF(G119=0,0,F119*H119/I119*'GMK UR'!$D$67)</f>
        <v>#DIV/0!</v>
      </c>
      <c r="L119" s="631" t="e">
        <f t="shared" ref="L119:L125" si="27">IF(H119=0,0,K119/12)</f>
        <v>#DIV/0!</v>
      </c>
    </row>
    <row r="120" spans="1:12" ht="10.5" customHeight="1">
      <c r="A120" s="622" t="s">
        <v>591</v>
      </c>
      <c r="B120" s="623" t="s">
        <v>358</v>
      </c>
      <c r="C120" s="641" t="s">
        <v>533</v>
      </c>
      <c r="D120" s="623" t="s">
        <v>464</v>
      </c>
      <c r="E120" s="625" t="s">
        <v>451</v>
      </c>
      <c r="F120" s="626">
        <v>66.55</v>
      </c>
      <c r="G120" s="627" t="s">
        <v>655</v>
      </c>
      <c r="H120" s="628">
        <f>VLOOKUP(G120,Steuerung!$A$21:$E$53,3,FALSE)</f>
        <v>250</v>
      </c>
      <c r="I120" s="629" t="e">
        <f>VLOOKUP(G120,Steuerung!$A$21:$C$53,2,FALSE)</f>
        <v>#DIV/0!</v>
      </c>
      <c r="J120" s="636" t="e">
        <f t="shared" si="26"/>
        <v>#DIV/0!</v>
      </c>
      <c r="K120" s="631" t="e">
        <f>IF(G120=0,0,F120*H120/I120*'GMK UR'!$D$67)</f>
        <v>#DIV/0!</v>
      </c>
      <c r="L120" s="631" t="e">
        <f t="shared" si="27"/>
        <v>#DIV/0!</v>
      </c>
    </row>
    <row r="121" spans="1:12" ht="10.5" customHeight="1">
      <c r="A121" s="622" t="s">
        <v>591</v>
      </c>
      <c r="B121" s="623" t="s">
        <v>358</v>
      </c>
      <c r="C121" s="641" t="s">
        <v>534</v>
      </c>
      <c r="D121" s="623" t="s">
        <v>471</v>
      </c>
      <c r="E121" s="625" t="s">
        <v>451</v>
      </c>
      <c r="F121" s="626">
        <v>22.5</v>
      </c>
      <c r="G121" s="627" t="s">
        <v>58</v>
      </c>
      <c r="H121" s="628">
        <f>VLOOKUP(G121,Steuerung!$A$21:$E$53,3,FALSE)</f>
        <v>250</v>
      </c>
      <c r="I121" s="629" t="e">
        <f>VLOOKUP(G121,Steuerung!$A$21:$C$53,2,FALSE)</f>
        <v>#DIV/0!</v>
      </c>
      <c r="J121" s="636" t="e">
        <f t="shared" si="26"/>
        <v>#DIV/0!</v>
      </c>
      <c r="K121" s="631" t="e">
        <f>IF(G121=0,0,F121*H121/I121*'GMK UR'!$D$67)</f>
        <v>#DIV/0!</v>
      </c>
      <c r="L121" s="631" t="e">
        <f t="shared" si="27"/>
        <v>#DIV/0!</v>
      </c>
    </row>
    <row r="122" spans="1:12" ht="10.5" customHeight="1">
      <c r="A122" s="622" t="s">
        <v>591</v>
      </c>
      <c r="B122" s="623" t="s">
        <v>358</v>
      </c>
      <c r="C122" s="641" t="s">
        <v>535</v>
      </c>
      <c r="D122" s="623" t="s">
        <v>466</v>
      </c>
      <c r="E122" s="625" t="s">
        <v>451</v>
      </c>
      <c r="F122" s="626">
        <v>41.46</v>
      </c>
      <c r="G122" s="627" t="s">
        <v>655</v>
      </c>
      <c r="H122" s="628">
        <f>VLOOKUP(G122,Steuerung!$A$21:$E$53,3,FALSE)</f>
        <v>250</v>
      </c>
      <c r="I122" s="629" t="e">
        <f>VLOOKUP(G122,Steuerung!$A$21:$C$53,2,FALSE)</f>
        <v>#DIV/0!</v>
      </c>
      <c r="J122" s="636" t="e">
        <f t="shared" si="26"/>
        <v>#DIV/0!</v>
      </c>
      <c r="K122" s="631" t="e">
        <f>IF(G122=0,0,F122*H122/I122*'GMK UR'!$D$67)</f>
        <v>#DIV/0!</v>
      </c>
      <c r="L122" s="631" t="e">
        <f t="shared" si="27"/>
        <v>#DIV/0!</v>
      </c>
    </row>
    <row r="123" spans="1:12" ht="10.5" customHeight="1">
      <c r="A123" s="622" t="s">
        <v>591</v>
      </c>
      <c r="B123" s="623" t="s">
        <v>358</v>
      </c>
      <c r="C123" s="641" t="s">
        <v>536</v>
      </c>
      <c r="D123" s="623" t="s">
        <v>472</v>
      </c>
      <c r="E123" s="625" t="s">
        <v>451</v>
      </c>
      <c r="F123" s="626">
        <v>22.5</v>
      </c>
      <c r="G123" s="627" t="s">
        <v>58</v>
      </c>
      <c r="H123" s="628">
        <f>VLOOKUP(G123,Steuerung!$A$21:$E$53,3,FALSE)</f>
        <v>250</v>
      </c>
      <c r="I123" s="629" t="e">
        <f>VLOOKUP(G123,Steuerung!$A$21:$C$53,2,FALSE)</f>
        <v>#DIV/0!</v>
      </c>
      <c r="J123" s="636" t="e">
        <f t="shared" si="26"/>
        <v>#DIV/0!</v>
      </c>
      <c r="K123" s="631" t="e">
        <f>IF(G123=0,0,F123*H123/I123*'GMK UR'!$D$67)</f>
        <v>#DIV/0!</v>
      </c>
      <c r="L123" s="631" t="e">
        <f t="shared" si="27"/>
        <v>#DIV/0!</v>
      </c>
    </row>
    <row r="124" spans="1:12" ht="10.5" customHeight="1">
      <c r="A124" s="622" t="s">
        <v>591</v>
      </c>
      <c r="B124" s="623" t="s">
        <v>358</v>
      </c>
      <c r="C124" s="640"/>
      <c r="D124" s="623" t="s">
        <v>473</v>
      </c>
      <c r="E124" s="625" t="s">
        <v>363</v>
      </c>
      <c r="F124" s="626">
        <v>10.6</v>
      </c>
      <c r="G124" s="627" t="s">
        <v>61</v>
      </c>
      <c r="H124" s="628">
        <f>VLOOKUP(G124,Steuerung!$A$21:$E$53,3,FALSE)</f>
        <v>250</v>
      </c>
      <c r="I124" s="629" t="e">
        <f>VLOOKUP(G124,Steuerung!$A$21:$C$53,2,FALSE)</f>
        <v>#DIV/0!</v>
      </c>
      <c r="J124" s="636" t="e">
        <f t="shared" si="26"/>
        <v>#DIV/0!</v>
      </c>
      <c r="K124" s="631" t="e">
        <f>IF(G124=0,0,F124*H124/I124*'GMK UR'!$D$67)</f>
        <v>#DIV/0!</v>
      </c>
      <c r="L124" s="631" t="e">
        <f t="shared" si="27"/>
        <v>#DIV/0!</v>
      </c>
    </row>
    <row r="125" spans="1:12" ht="10.5" customHeight="1">
      <c r="A125" s="622" t="s">
        <v>591</v>
      </c>
      <c r="B125" s="623" t="s">
        <v>358</v>
      </c>
      <c r="C125" s="640"/>
      <c r="D125" s="623" t="s">
        <v>474</v>
      </c>
      <c r="E125" s="625" t="s">
        <v>363</v>
      </c>
      <c r="F125" s="626">
        <v>10.6</v>
      </c>
      <c r="G125" s="627" t="s">
        <v>61</v>
      </c>
      <c r="H125" s="628">
        <f>VLOOKUP(G125,Steuerung!$A$21:$E$53,3,FALSE)</f>
        <v>250</v>
      </c>
      <c r="I125" s="629" t="e">
        <f>VLOOKUP(G125,Steuerung!$A$21:$C$53,2,FALSE)</f>
        <v>#DIV/0!</v>
      </c>
      <c r="J125" s="636" t="e">
        <f t="shared" si="26"/>
        <v>#DIV/0!</v>
      </c>
      <c r="K125" s="631" t="e">
        <f>IF(G125=0,0,F125*H125/I125*'GMK UR'!$D$67)</f>
        <v>#DIV/0!</v>
      </c>
      <c r="L125" s="631" t="e">
        <f t="shared" si="27"/>
        <v>#DIV/0!</v>
      </c>
    </row>
    <row r="126" spans="1:12" ht="10.5" customHeight="1">
      <c r="A126" s="622" t="s">
        <v>591</v>
      </c>
      <c r="B126" s="623" t="s">
        <v>359</v>
      </c>
      <c r="C126" s="641" t="s">
        <v>537</v>
      </c>
      <c r="D126" s="623" t="s">
        <v>360</v>
      </c>
      <c r="E126" s="625" t="s">
        <v>451</v>
      </c>
      <c r="F126" s="626">
        <v>36.01</v>
      </c>
      <c r="G126" s="627" t="s">
        <v>596</v>
      </c>
      <c r="H126" s="628">
        <f>VLOOKUP(G126,Steuerung!$A$21:$E$28,3,FALSE)</f>
        <v>130</v>
      </c>
      <c r="I126" s="629" t="e">
        <f>VLOOKUP(G126,Steuerung!$A$21:$C$28,2,FALSE)</f>
        <v>#DIV/0!</v>
      </c>
      <c r="J126" s="636" t="e">
        <f t="shared" ref="J126:J146" si="28">IF(F126=0,0,F126*H126/I126)</f>
        <v>#DIV/0!</v>
      </c>
      <c r="K126" s="631" t="e">
        <f>IF(G126=0,0,F126*H126/I126*'GMK UR'!$D$67)</f>
        <v>#DIV/0!</v>
      </c>
      <c r="L126" s="631" t="e">
        <f t="shared" si="16"/>
        <v>#DIV/0!</v>
      </c>
    </row>
    <row r="127" spans="1:12" ht="10.5" customHeight="1">
      <c r="A127" s="622" t="s">
        <v>591</v>
      </c>
      <c r="B127" s="623" t="s">
        <v>359</v>
      </c>
      <c r="C127" s="641" t="s">
        <v>538</v>
      </c>
      <c r="D127" s="623" t="s">
        <v>360</v>
      </c>
      <c r="E127" s="625" t="s">
        <v>451</v>
      </c>
      <c r="F127" s="626">
        <v>22.5</v>
      </c>
      <c r="G127" s="627" t="s">
        <v>596</v>
      </c>
      <c r="H127" s="628">
        <f>VLOOKUP(G127,Steuerung!$A$21:$E$28,3,FALSE)</f>
        <v>130</v>
      </c>
      <c r="I127" s="629" t="e">
        <f>VLOOKUP(G127,Steuerung!$A$21:$C$28,2,FALSE)</f>
        <v>#DIV/0!</v>
      </c>
      <c r="J127" s="636" t="e">
        <f t="shared" si="28"/>
        <v>#DIV/0!</v>
      </c>
      <c r="K127" s="631" t="e">
        <f>IF(G127=0,0,F127*H127/I127*'GMK UR'!$D$67)</f>
        <v>#DIV/0!</v>
      </c>
      <c r="L127" s="631" t="e">
        <f t="shared" si="16"/>
        <v>#DIV/0!</v>
      </c>
    </row>
    <row r="128" spans="1:12" ht="10.5" customHeight="1">
      <c r="A128" s="622" t="s">
        <v>591</v>
      </c>
      <c r="B128" s="623" t="s">
        <v>359</v>
      </c>
      <c r="C128" s="641" t="s">
        <v>539</v>
      </c>
      <c r="D128" s="623" t="s">
        <v>360</v>
      </c>
      <c r="E128" s="625" t="s">
        <v>451</v>
      </c>
      <c r="F128" s="626">
        <v>22.5</v>
      </c>
      <c r="G128" s="627" t="s">
        <v>596</v>
      </c>
      <c r="H128" s="628">
        <f>VLOOKUP(G128,Steuerung!$A$21:$E$28,3,FALSE)</f>
        <v>130</v>
      </c>
      <c r="I128" s="629" t="e">
        <f>VLOOKUP(G128,Steuerung!$A$21:$C$28,2,FALSE)</f>
        <v>#DIV/0!</v>
      </c>
      <c r="J128" s="636" t="e">
        <f t="shared" si="28"/>
        <v>#DIV/0!</v>
      </c>
      <c r="K128" s="631" t="e">
        <f>IF(G128=0,0,F128*H128/I128*'GMK UR'!$D$67)</f>
        <v>#DIV/0!</v>
      </c>
      <c r="L128" s="631" t="e">
        <f t="shared" si="16"/>
        <v>#DIV/0!</v>
      </c>
    </row>
    <row r="129" spans="1:12" ht="10.5" customHeight="1">
      <c r="A129" s="622" t="s">
        <v>591</v>
      </c>
      <c r="B129" s="623" t="s">
        <v>359</v>
      </c>
      <c r="C129" s="641" t="s">
        <v>540</v>
      </c>
      <c r="D129" s="623" t="s">
        <v>360</v>
      </c>
      <c r="E129" s="625" t="s">
        <v>451</v>
      </c>
      <c r="F129" s="626">
        <v>22.5</v>
      </c>
      <c r="G129" s="627" t="s">
        <v>596</v>
      </c>
      <c r="H129" s="628">
        <f>VLOOKUP(G129,Steuerung!$A$21:$E$28,3,FALSE)</f>
        <v>130</v>
      </c>
      <c r="I129" s="629" t="e">
        <f>VLOOKUP(G129,Steuerung!$A$21:$C$28,2,FALSE)</f>
        <v>#DIV/0!</v>
      </c>
      <c r="J129" s="636" t="e">
        <f t="shared" si="28"/>
        <v>#DIV/0!</v>
      </c>
      <c r="K129" s="631" t="e">
        <f>IF(G129=0,0,F129*H129/I129*'GMK UR'!$D$67)</f>
        <v>#DIV/0!</v>
      </c>
      <c r="L129" s="631" t="e">
        <f t="shared" si="16"/>
        <v>#DIV/0!</v>
      </c>
    </row>
    <row r="130" spans="1:12" ht="10.5" customHeight="1">
      <c r="A130" s="622" t="s">
        <v>591</v>
      </c>
      <c r="B130" s="623" t="s">
        <v>359</v>
      </c>
      <c r="C130" s="641" t="s">
        <v>541</v>
      </c>
      <c r="D130" s="623" t="s">
        <v>360</v>
      </c>
      <c r="E130" s="625" t="s">
        <v>451</v>
      </c>
      <c r="F130" s="626">
        <v>22.5</v>
      </c>
      <c r="G130" s="627" t="s">
        <v>596</v>
      </c>
      <c r="H130" s="628">
        <f>VLOOKUP(G130,Steuerung!$A$21:$E$28,3,FALSE)</f>
        <v>130</v>
      </c>
      <c r="I130" s="629" t="e">
        <f>VLOOKUP(G130,Steuerung!$A$21:$C$28,2,FALSE)</f>
        <v>#DIV/0!</v>
      </c>
      <c r="J130" s="636" t="e">
        <f t="shared" si="28"/>
        <v>#DIV/0!</v>
      </c>
      <c r="K130" s="631" t="e">
        <f>IF(G130=0,0,F130*H130/I130*'GMK UR'!$D$67)</f>
        <v>#DIV/0!</v>
      </c>
      <c r="L130" s="631" t="e">
        <f t="shared" si="16"/>
        <v>#DIV/0!</v>
      </c>
    </row>
    <row r="131" spans="1:12" ht="10.5" customHeight="1">
      <c r="A131" s="622" t="s">
        <v>591</v>
      </c>
      <c r="B131" s="623" t="s">
        <v>359</v>
      </c>
      <c r="C131" s="641" t="s">
        <v>542</v>
      </c>
      <c r="D131" s="623" t="s">
        <v>360</v>
      </c>
      <c r="E131" s="625" t="s">
        <v>451</v>
      </c>
      <c r="F131" s="626">
        <v>14.01</v>
      </c>
      <c r="G131" s="627" t="s">
        <v>596</v>
      </c>
      <c r="H131" s="628">
        <f>VLOOKUP(G131,Steuerung!$A$21:$E$28,3,FALSE)</f>
        <v>130</v>
      </c>
      <c r="I131" s="629" t="e">
        <f>VLOOKUP(G131,Steuerung!$A$21:$C$28,2,FALSE)</f>
        <v>#DIV/0!</v>
      </c>
      <c r="J131" s="636" t="e">
        <f t="shared" si="28"/>
        <v>#DIV/0!</v>
      </c>
      <c r="K131" s="631" t="e">
        <f>IF(G131=0,0,F131*H131/I131*'GMK UR'!$D$67)</f>
        <v>#DIV/0!</v>
      </c>
      <c r="L131" s="631" t="e">
        <f t="shared" si="16"/>
        <v>#DIV/0!</v>
      </c>
    </row>
    <row r="132" spans="1:12" ht="10.5" customHeight="1">
      <c r="A132" s="622" t="s">
        <v>591</v>
      </c>
      <c r="B132" s="623" t="s">
        <v>359</v>
      </c>
      <c r="C132" s="641" t="s">
        <v>543</v>
      </c>
      <c r="D132" s="623" t="s">
        <v>360</v>
      </c>
      <c r="E132" s="625" t="s">
        <v>451</v>
      </c>
      <c r="F132" s="626">
        <v>14.43</v>
      </c>
      <c r="G132" s="627" t="s">
        <v>596</v>
      </c>
      <c r="H132" s="628">
        <f>VLOOKUP(G132,Steuerung!$A$21:$E$28,3,FALSE)</f>
        <v>130</v>
      </c>
      <c r="I132" s="629" t="e">
        <f>VLOOKUP(G132,Steuerung!$A$21:$C$28,2,FALSE)</f>
        <v>#DIV/0!</v>
      </c>
      <c r="J132" s="636" t="e">
        <f t="shared" si="28"/>
        <v>#DIV/0!</v>
      </c>
      <c r="K132" s="631" t="e">
        <f>IF(G132=0,0,F132*H132/I132*'GMK UR'!$D$67)</f>
        <v>#DIV/0!</v>
      </c>
      <c r="L132" s="631" t="e">
        <f t="shared" si="16"/>
        <v>#DIV/0!</v>
      </c>
    </row>
    <row r="133" spans="1:12" ht="10.5" customHeight="1">
      <c r="A133" s="622" t="s">
        <v>591</v>
      </c>
      <c r="B133" s="623" t="s">
        <v>359</v>
      </c>
      <c r="C133" s="641" t="s">
        <v>544</v>
      </c>
      <c r="D133" s="623" t="s">
        <v>360</v>
      </c>
      <c r="E133" s="625" t="s">
        <v>451</v>
      </c>
      <c r="F133" s="626">
        <v>37.299999999999997</v>
      </c>
      <c r="G133" s="627" t="s">
        <v>596</v>
      </c>
      <c r="H133" s="628">
        <f>VLOOKUP(G133,Steuerung!$A$21:$E$28,3,FALSE)</f>
        <v>130</v>
      </c>
      <c r="I133" s="629" t="e">
        <f>VLOOKUP(G133,Steuerung!$A$21:$C$28,2,FALSE)</f>
        <v>#DIV/0!</v>
      </c>
      <c r="J133" s="636" t="e">
        <f t="shared" si="28"/>
        <v>#DIV/0!</v>
      </c>
      <c r="K133" s="631" t="e">
        <f>IF(G133=0,0,F133*H133/I133*'GMK UR'!$D$67)</f>
        <v>#DIV/0!</v>
      </c>
      <c r="L133" s="631" t="e">
        <f t="shared" si="16"/>
        <v>#DIV/0!</v>
      </c>
    </row>
    <row r="134" spans="1:12" ht="10.5" customHeight="1">
      <c r="A134" s="622" t="s">
        <v>591</v>
      </c>
      <c r="B134" s="623" t="s">
        <v>359</v>
      </c>
      <c r="C134" s="641" t="s">
        <v>545</v>
      </c>
      <c r="D134" s="623" t="s">
        <v>353</v>
      </c>
      <c r="E134" s="625" t="s">
        <v>451</v>
      </c>
      <c r="F134" s="626">
        <v>23.66</v>
      </c>
      <c r="G134" s="627" t="s">
        <v>615</v>
      </c>
      <c r="H134" s="628">
        <f>VLOOKUP(G134,Steuerung!$A$21:$E$55,3,FALSE)</f>
        <v>130</v>
      </c>
      <c r="I134" s="629" t="e">
        <f>VLOOKUP(G134,Steuerung!$A$21:$C$55,2,FALSE)</f>
        <v>#DIV/0!</v>
      </c>
      <c r="J134" s="636" t="e">
        <f t="shared" si="28"/>
        <v>#DIV/0!</v>
      </c>
      <c r="K134" s="631" t="e">
        <f>IF(G134=0,0,F134*H134/I134*'GMK UR'!$D$67)</f>
        <v>#DIV/0!</v>
      </c>
      <c r="L134" s="631" t="e">
        <f t="shared" si="16"/>
        <v>#DIV/0!</v>
      </c>
    </row>
    <row r="135" spans="1:12" ht="10.5" customHeight="1">
      <c r="A135" s="622" t="s">
        <v>591</v>
      </c>
      <c r="B135" s="623" t="s">
        <v>359</v>
      </c>
      <c r="C135" s="641" t="s">
        <v>546</v>
      </c>
      <c r="D135" s="623" t="s">
        <v>360</v>
      </c>
      <c r="E135" s="625" t="s">
        <v>451</v>
      </c>
      <c r="F135" s="626">
        <v>23.42</v>
      </c>
      <c r="G135" s="627" t="s">
        <v>596</v>
      </c>
      <c r="H135" s="628">
        <f>VLOOKUP(G135,Steuerung!$A$21:$E$28,3,FALSE)</f>
        <v>130</v>
      </c>
      <c r="I135" s="629" t="e">
        <f>VLOOKUP(G135,Steuerung!$A$21:$C$28,2,FALSE)</f>
        <v>#DIV/0!</v>
      </c>
      <c r="J135" s="636" t="e">
        <f t="shared" si="28"/>
        <v>#DIV/0!</v>
      </c>
      <c r="K135" s="631" t="e">
        <f>IF(G135=0,0,F135*H135/I135*'GMK UR'!$D$67)</f>
        <v>#DIV/0!</v>
      </c>
      <c r="L135" s="631" t="e">
        <f t="shared" si="16"/>
        <v>#DIV/0!</v>
      </c>
    </row>
    <row r="136" spans="1:12" ht="10.5" customHeight="1">
      <c r="A136" s="622" t="s">
        <v>591</v>
      </c>
      <c r="B136" s="623" t="s">
        <v>359</v>
      </c>
      <c r="C136" s="641" t="s">
        <v>547</v>
      </c>
      <c r="D136" s="623" t="s">
        <v>360</v>
      </c>
      <c r="E136" s="625" t="s">
        <v>451</v>
      </c>
      <c r="F136" s="626">
        <v>34.74</v>
      </c>
      <c r="G136" s="627" t="s">
        <v>596</v>
      </c>
      <c r="H136" s="628">
        <f>VLOOKUP(G136,Steuerung!$A$21:$E$28,3,FALSE)</f>
        <v>130</v>
      </c>
      <c r="I136" s="629" t="e">
        <f>VLOOKUP(G136,Steuerung!$A$21:$C$28,2,FALSE)</f>
        <v>#DIV/0!</v>
      </c>
      <c r="J136" s="636" t="e">
        <f t="shared" si="28"/>
        <v>#DIV/0!</v>
      </c>
      <c r="K136" s="631" t="e">
        <f>IF(G136=0,0,F136*H136/I136*'GMK UR'!$D$67)</f>
        <v>#DIV/0!</v>
      </c>
      <c r="L136" s="631" t="e">
        <f t="shared" si="16"/>
        <v>#DIV/0!</v>
      </c>
    </row>
    <row r="137" spans="1:12" ht="10.5" customHeight="1">
      <c r="A137" s="622" t="s">
        <v>591</v>
      </c>
      <c r="B137" s="623" t="s">
        <v>359</v>
      </c>
      <c r="C137" s="641" t="s">
        <v>548</v>
      </c>
      <c r="D137" s="623" t="s">
        <v>360</v>
      </c>
      <c r="E137" s="625" t="s">
        <v>451</v>
      </c>
      <c r="F137" s="626">
        <v>22.1</v>
      </c>
      <c r="G137" s="627" t="s">
        <v>596</v>
      </c>
      <c r="H137" s="628">
        <f>VLOOKUP(G137,Steuerung!$A$21:$E$28,3,FALSE)</f>
        <v>130</v>
      </c>
      <c r="I137" s="629" t="e">
        <f>VLOOKUP(G137,Steuerung!$A$21:$C$28,2,FALSE)</f>
        <v>#DIV/0!</v>
      </c>
      <c r="J137" s="636" t="e">
        <f t="shared" si="28"/>
        <v>#DIV/0!</v>
      </c>
      <c r="K137" s="631" t="e">
        <f>IF(G137=0,0,F137*H137/I137*'GMK UR'!$D$67)</f>
        <v>#DIV/0!</v>
      </c>
      <c r="L137" s="631" t="e">
        <f t="shared" si="16"/>
        <v>#DIV/0!</v>
      </c>
    </row>
    <row r="138" spans="1:12" ht="10.5" customHeight="1">
      <c r="A138" s="622" t="s">
        <v>591</v>
      </c>
      <c r="B138" s="623" t="s">
        <v>359</v>
      </c>
      <c r="C138" s="641" t="s">
        <v>549</v>
      </c>
      <c r="D138" s="623" t="s">
        <v>360</v>
      </c>
      <c r="E138" s="625" t="s">
        <v>451</v>
      </c>
      <c r="F138" s="626">
        <v>14.01</v>
      </c>
      <c r="G138" s="627" t="s">
        <v>596</v>
      </c>
      <c r="H138" s="628">
        <f>VLOOKUP(G138,Steuerung!$A$21:$E$28,3,FALSE)</f>
        <v>130</v>
      </c>
      <c r="I138" s="629" t="e">
        <f>VLOOKUP(G138,Steuerung!$A$21:$C$28,2,FALSE)</f>
        <v>#DIV/0!</v>
      </c>
      <c r="J138" s="636" t="e">
        <f t="shared" si="28"/>
        <v>#DIV/0!</v>
      </c>
      <c r="K138" s="631" t="e">
        <f>IF(G138=0,0,F138*H138/I138*'GMK UR'!$D$67)</f>
        <v>#DIV/0!</v>
      </c>
      <c r="L138" s="631" t="e">
        <f t="shared" si="16"/>
        <v>#DIV/0!</v>
      </c>
    </row>
    <row r="139" spans="1:12" ht="10.5" customHeight="1">
      <c r="A139" s="622" t="s">
        <v>591</v>
      </c>
      <c r="B139" s="623" t="s">
        <v>359</v>
      </c>
      <c r="C139" s="641" t="s">
        <v>550</v>
      </c>
      <c r="D139" s="623" t="s">
        <v>360</v>
      </c>
      <c r="E139" s="625" t="s">
        <v>451</v>
      </c>
      <c r="F139" s="626">
        <v>22.5</v>
      </c>
      <c r="G139" s="627" t="s">
        <v>596</v>
      </c>
      <c r="H139" s="628">
        <f>VLOOKUP(G139,Steuerung!$A$21:$E$28,3,FALSE)</f>
        <v>130</v>
      </c>
      <c r="I139" s="629" t="e">
        <f>VLOOKUP(G139,Steuerung!$A$21:$C$28,2,FALSE)</f>
        <v>#DIV/0!</v>
      </c>
      <c r="J139" s="636" t="e">
        <f t="shared" si="28"/>
        <v>#DIV/0!</v>
      </c>
      <c r="K139" s="631" t="e">
        <f>IF(G139=0,0,F139*H139/I139*'GMK UR'!$D$67)</f>
        <v>#DIV/0!</v>
      </c>
      <c r="L139" s="631" t="e">
        <f t="shared" si="16"/>
        <v>#DIV/0!</v>
      </c>
    </row>
    <row r="140" spans="1:12" ht="10.5" customHeight="1">
      <c r="A140" s="622" t="s">
        <v>591</v>
      </c>
      <c r="B140" s="623" t="s">
        <v>359</v>
      </c>
      <c r="C140" s="641" t="s">
        <v>551</v>
      </c>
      <c r="D140" s="623" t="s">
        <v>360</v>
      </c>
      <c r="E140" s="625" t="s">
        <v>451</v>
      </c>
      <c r="F140" s="626">
        <v>22.5</v>
      </c>
      <c r="G140" s="627" t="s">
        <v>596</v>
      </c>
      <c r="H140" s="628">
        <f>VLOOKUP(G140,Steuerung!$A$21:$E$28,3,FALSE)</f>
        <v>130</v>
      </c>
      <c r="I140" s="629" t="e">
        <f>VLOOKUP(G140,Steuerung!$A$21:$C$28,2,FALSE)</f>
        <v>#DIV/0!</v>
      </c>
      <c r="J140" s="636" t="e">
        <f t="shared" si="28"/>
        <v>#DIV/0!</v>
      </c>
      <c r="K140" s="631" t="e">
        <f>IF(G140=0,0,F140*H140/I140*'GMK UR'!$D$67)</f>
        <v>#DIV/0!</v>
      </c>
      <c r="L140" s="631" t="e">
        <f t="shared" si="16"/>
        <v>#DIV/0!</v>
      </c>
    </row>
    <row r="141" spans="1:12" ht="10.5" customHeight="1">
      <c r="A141" s="622" t="s">
        <v>591</v>
      </c>
      <c r="B141" s="623" t="s">
        <v>359</v>
      </c>
      <c r="C141" s="641" t="s">
        <v>552</v>
      </c>
      <c r="D141" s="623" t="s">
        <v>360</v>
      </c>
      <c r="E141" s="625" t="s">
        <v>451</v>
      </c>
      <c r="F141" s="626">
        <v>22.5</v>
      </c>
      <c r="G141" s="627" t="s">
        <v>596</v>
      </c>
      <c r="H141" s="628">
        <f>VLOOKUP(G141,Steuerung!$A$21:$E$28,3,FALSE)</f>
        <v>130</v>
      </c>
      <c r="I141" s="629" t="e">
        <f>VLOOKUP(G141,Steuerung!$A$21:$C$28,2,FALSE)</f>
        <v>#DIV/0!</v>
      </c>
      <c r="J141" s="636" t="e">
        <f t="shared" si="28"/>
        <v>#DIV/0!</v>
      </c>
      <c r="K141" s="631" t="e">
        <f>IF(G141=0,0,F141*H141/I141*'GMK UR'!$D$67)</f>
        <v>#DIV/0!</v>
      </c>
      <c r="L141" s="631" t="e">
        <f t="shared" si="16"/>
        <v>#DIV/0!</v>
      </c>
    </row>
    <row r="142" spans="1:12" ht="10.5" customHeight="1">
      <c r="A142" s="622" t="s">
        <v>591</v>
      </c>
      <c r="B142" s="623" t="s">
        <v>359</v>
      </c>
      <c r="C142" s="641" t="s">
        <v>553</v>
      </c>
      <c r="D142" s="623" t="s">
        <v>360</v>
      </c>
      <c r="E142" s="625" t="s">
        <v>451</v>
      </c>
      <c r="F142" s="626">
        <v>22.5</v>
      </c>
      <c r="G142" s="627" t="s">
        <v>596</v>
      </c>
      <c r="H142" s="628">
        <f>VLOOKUP(G142,Steuerung!$A$21:$E$28,3,FALSE)</f>
        <v>130</v>
      </c>
      <c r="I142" s="629" t="e">
        <f>VLOOKUP(G142,Steuerung!$A$21:$C$28,2,FALSE)</f>
        <v>#DIV/0!</v>
      </c>
      <c r="J142" s="636" t="e">
        <f t="shared" si="28"/>
        <v>#DIV/0!</v>
      </c>
      <c r="K142" s="631" t="e">
        <f>IF(G142=0,0,F142*H142/I142*'GMK UR'!$D$67)</f>
        <v>#DIV/0!</v>
      </c>
      <c r="L142" s="631" t="e">
        <f t="shared" si="16"/>
        <v>#DIV/0!</v>
      </c>
    </row>
    <row r="143" spans="1:12" ht="10.5" customHeight="1">
      <c r="A143" s="622" t="s">
        <v>591</v>
      </c>
      <c r="B143" s="623" t="s">
        <v>359</v>
      </c>
      <c r="C143" s="641" t="s">
        <v>554</v>
      </c>
      <c r="D143" s="623" t="s">
        <v>360</v>
      </c>
      <c r="E143" s="625" t="s">
        <v>451</v>
      </c>
      <c r="F143" s="626">
        <v>36.01</v>
      </c>
      <c r="G143" s="627" t="s">
        <v>596</v>
      </c>
      <c r="H143" s="628">
        <f>VLOOKUP(G143,Steuerung!$A$21:$E$28,3,FALSE)</f>
        <v>130</v>
      </c>
      <c r="I143" s="629" t="e">
        <f>VLOOKUP(G143,Steuerung!$A$21:$C$28,2,FALSE)</f>
        <v>#DIV/0!</v>
      </c>
      <c r="J143" s="636" t="e">
        <f t="shared" si="28"/>
        <v>#DIV/0!</v>
      </c>
      <c r="K143" s="631" t="e">
        <f>IF(G143=0,0,F143*H143/I143*'GMK UR'!$D$67)</f>
        <v>#DIV/0!</v>
      </c>
      <c r="L143" s="631" t="e">
        <f t="shared" si="16"/>
        <v>#DIV/0!</v>
      </c>
    </row>
    <row r="144" spans="1:12" ht="10.5" customHeight="1">
      <c r="A144" s="622" t="s">
        <v>591</v>
      </c>
      <c r="B144" s="623" t="s">
        <v>359</v>
      </c>
      <c r="C144" s="641" t="s">
        <v>555</v>
      </c>
      <c r="D144" s="623" t="s">
        <v>360</v>
      </c>
      <c r="E144" s="625" t="s">
        <v>451</v>
      </c>
      <c r="F144" s="626">
        <v>22.83</v>
      </c>
      <c r="G144" s="627" t="s">
        <v>596</v>
      </c>
      <c r="H144" s="628">
        <f>VLOOKUP(G144,Steuerung!$A$21:$E$28,3,FALSE)</f>
        <v>130</v>
      </c>
      <c r="I144" s="629" t="e">
        <f>VLOOKUP(G144,Steuerung!$A$21:$C$28,2,FALSE)</f>
        <v>#DIV/0!</v>
      </c>
      <c r="J144" s="636" t="e">
        <f t="shared" si="28"/>
        <v>#DIV/0!</v>
      </c>
      <c r="K144" s="631" t="e">
        <f>IF(G144=0,0,F144*H144/I144*'GMK UR'!$D$67)</f>
        <v>#DIV/0!</v>
      </c>
      <c r="L144" s="631" t="e">
        <f t="shared" si="16"/>
        <v>#DIV/0!</v>
      </c>
    </row>
    <row r="145" spans="1:12" ht="10.5" customHeight="1">
      <c r="A145" s="622" t="s">
        <v>591</v>
      </c>
      <c r="B145" s="623" t="s">
        <v>359</v>
      </c>
      <c r="C145" s="641" t="s">
        <v>556</v>
      </c>
      <c r="D145" s="623" t="s">
        <v>360</v>
      </c>
      <c r="E145" s="625" t="s">
        <v>451</v>
      </c>
      <c r="F145" s="626">
        <v>22.83</v>
      </c>
      <c r="G145" s="627" t="s">
        <v>596</v>
      </c>
      <c r="H145" s="628">
        <f>VLOOKUP(G145,Steuerung!$A$21:$E$28,3,FALSE)</f>
        <v>130</v>
      </c>
      <c r="I145" s="629" t="e">
        <f>VLOOKUP(G145,Steuerung!$A$21:$C$28,2,FALSE)</f>
        <v>#DIV/0!</v>
      </c>
      <c r="J145" s="636" t="e">
        <f t="shared" si="28"/>
        <v>#DIV/0!</v>
      </c>
      <c r="K145" s="631" t="e">
        <f>IF(G145=0,0,F145*H145/I145*'GMK UR'!$D$67)</f>
        <v>#DIV/0!</v>
      </c>
      <c r="L145" s="631" t="e">
        <f t="shared" si="16"/>
        <v>#DIV/0!</v>
      </c>
    </row>
    <row r="146" spans="1:12" ht="10.5" customHeight="1">
      <c r="A146" s="622" t="s">
        <v>591</v>
      </c>
      <c r="B146" s="623" t="s">
        <v>359</v>
      </c>
      <c r="C146" s="641" t="s">
        <v>557</v>
      </c>
      <c r="D146" s="623" t="s">
        <v>356</v>
      </c>
      <c r="E146" s="625" t="s">
        <v>451</v>
      </c>
      <c r="F146" s="626">
        <v>9.2899999999999991</v>
      </c>
      <c r="G146" s="627" t="s">
        <v>91</v>
      </c>
      <c r="H146" s="628">
        <f>VLOOKUP(G146,Steuerung!$A$21:$E$53,3,FALSE)</f>
        <v>250</v>
      </c>
      <c r="I146" s="629" t="e">
        <f>VLOOKUP(G146,Steuerung!$A$21:$C$53,2,FALSE)</f>
        <v>#DIV/0!</v>
      </c>
      <c r="J146" s="636" t="e">
        <f t="shared" si="28"/>
        <v>#DIV/0!</v>
      </c>
      <c r="K146" s="631" t="e">
        <f>IF(G146=0,0,F146*H146/I146*'GMK UR'!$D$67)</f>
        <v>#DIV/0!</v>
      </c>
      <c r="L146" s="631" t="e">
        <f t="shared" si="16"/>
        <v>#DIV/0!</v>
      </c>
    </row>
    <row r="147" spans="1:12" ht="10.5" customHeight="1">
      <c r="A147" s="622" t="s">
        <v>591</v>
      </c>
      <c r="B147" s="623" t="s">
        <v>359</v>
      </c>
      <c r="C147" s="641" t="s">
        <v>558</v>
      </c>
      <c r="D147" s="623" t="s">
        <v>452</v>
      </c>
      <c r="E147" s="625" t="s">
        <v>451</v>
      </c>
      <c r="F147" s="626">
        <v>10.01</v>
      </c>
      <c r="G147" s="627">
        <v>0</v>
      </c>
      <c r="H147" s="628">
        <f>VLOOKUP(G147,Steuerung!$A$21:$E$28,3,FALSE)</f>
        <v>0</v>
      </c>
      <c r="I147" s="629">
        <f>VLOOKUP(G147,Steuerung!$A$21:$C$28,2,FALSE)</f>
        <v>0</v>
      </c>
      <c r="J147" s="630">
        <v>0</v>
      </c>
      <c r="K147" s="631">
        <f>IF(G147=0,0,F147*H147/I147*'GMK UR'!$D$67)</f>
        <v>0</v>
      </c>
      <c r="L147" s="631">
        <f t="shared" ref="L147:L155" si="29">IF(H147=0,0,K147/12)</f>
        <v>0</v>
      </c>
    </row>
    <row r="148" spans="1:12" ht="10.5" customHeight="1">
      <c r="A148" s="622" t="s">
        <v>591</v>
      </c>
      <c r="B148" s="623" t="s">
        <v>359</v>
      </c>
      <c r="C148" s="641" t="s">
        <v>559</v>
      </c>
      <c r="D148" s="623" t="s">
        <v>381</v>
      </c>
      <c r="E148" s="625" t="s">
        <v>451</v>
      </c>
      <c r="F148" s="626">
        <v>13.07</v>
      </c>
      <c r="G148" s="627" t="s">
        <v>641</v>
      </c>
      <c r="H148" s="628">
        <f>VLOOKUP(G148,Steuerung!$A$21:$E$53,3,FALSE)</f>
        <v>130</v>
      </c>
      <c r="I148" s="629" t="e">
        <f>VLOOKUP(G148,Steuerung!$A$21:$C$53,2,FALSE)</f>
        <v>#DIV/0!</v>
      </c>
      <c r="J148" s="636" t="e">
        <f t="shared" ref="J148:J149" si="30">IF(F148=0,0,F148*H148/I148)</f>
        <v>#DIV/0!</v>
      </c>
      <c r="K148" s="631" t="e">
        <f>IF(G148=0,0,F148*H148/I148*'GMK UR'!$D$67)</f>
        <v>#DIV/0!</v>
      </c>
      <c r="L148" s="631" t="e">
        <f t="shared" si="29"/>
        <v>#DIV/0!</v>
      </c>
    </row>
    <row r="149" spans="1:12" ht="10.5" customHeight="1">
      <c r="A149" s="622" t="s">
        <v>591</v>
      </c>
      <c r="B149" s="623" t="s">
        <v>359</v>
      </c>
      <c r="C149" s="641" t="s">
        <v>560</v>
      </c>
      <c r="D149" s="623" t="s">
        <v>259</v>
      </c>
      <c r="E149" s="625" t="s">
        <v>451</v>
      </c>
      <c r="F149" s="626">
        <v>13.67</v>
      </c>
      <c r="G149" s="627" t="s">
        <v>89</v>
      </c>
      <c r="H149" s="628">
        <f>VLOOKUP(G149,Steuerung!$A$21:$E$53,3,FALSE)</f>
        <v>250</v>
      </c>
      <c r="I149" s="629" t="e">
        <f>VLOOKUP(G149,Steuerung!$A$21:$C$53,2,FALSE)</f>
        <v>#DIV/0!</v>
      </c>
      <c r="J149" s="636" t="e">
        <f t="shared" si="30"/>
        <v>#DIV/0!</v>
      </c>
      <c r="K149" s="631" t="e">
        <f>IF(G149=0,0,F149*H149/I149*'GMK UR'!$D$67)</f>
        <v>#DIV/0!</v>
      </c>
      <c r="L149" s="631" t="e">
        <f t="shared" si="29"/>
        <v>#DIV/0!</v>
      </c>
    </row>
    <row r="150" spans="1:12" ht="10.5" customHeight="1">
      <c r="A150" s="622" t="s">
        <v>591</v>
      </c>
      <c r="B150" s="623" t="s">
        <v>359</v>
      </c>
      <c r="C150" s="641" t="s">
        <v>561</v>
      </c>
      <c r="D150" s="623" t="s">
        <v>463</v>
      </c>
      <c r="E150" s="625" t="s">
        <v>451</v>
      </c>
      <c r="F150" s="626">
        <v>8.31</v>
      </c>
      <c r="G150" s="627">
        <v>0</v>
      </c>
      <c r="H150" s="628">
        <f>VLOOKUP(G150,Steuerung!$A$21:$E$28,3,FALSE)</f>
        <v>0</v>
      </c>
      <c r="I150" s="629">
        <f>VLOOKUP(G150,Steuerung!$A$21:$C$28,2,FALSE)</f>
        <v>0</v>
      </c>
      <c r="J150" s="630">
        <v>0</v>
      </c>
      <c r="K150" s="631">
        <f>IF(G150=0,0,F150*H150/I150*'GMK UR'!$D$67)</f>
        <v>0</v>
      </c>
      <c r="L150" s="631">
        <f t="shared" si="29"/>
        <v>0</v>
      </c>
    </row>
    <row r="151" spans="1:12" ht="10.5" customHeight="1">
      <c r="A151" s="622" t="s">
        <v>591</v>
      </c>
      <c r="B151" s="623" t="s">
        <v>359</v>
      </c>
      <c r="C151" s="641" t="s">
        <v>562</v>
      </c>
      <c r="D151" s="623" t="s">
        <v>355</v>
      </c>
      <c r="E151" s="625" t="s">
        <v>101</v>
      </c>
      <c r="F151" s="626">
        <v>13.7</v>
      </c>
      <c r="G151" s="627" t="s">
        <v>91</v>
      </c>
      <c r="H151" s="628">
        <f>VLOOKUP(G151,Steuerung!$A$21:$E$53,3,FALSE)</f>
        <v>250</v>
      </c>
      <c r="I151" s="629" t="e">
        <f>VLOOKUP(G151,Steuerung!$A$21:$C$53,2,FALSE)</f>
        <v>#DIV/0!</v>
      </c>
      <c r="J151" s="636" t="e">
        <f t="shared" ref="J151:J155" si="31">IF(F151=0,0,F151*H151/I151)</f>
        <v>#DIV/0!</v>
      </c>
      <c r="K151" s="631" t="e">
        <f>IF(G151=0,0,F151*H151/I151*'GMK UR'!$D$67)</f>
        <v>#DIV/0!</v>
      </c>
      <c r="L151" s="631" t="e">
        <f t="shared" si="29"/>
        <v>#DIV/0!</v>
      </c>
    </row>
    <row r="152" spans="1:12" ht="10.5" customHeight="1">
      <c r="A152" s="622" t="s">
        <v>591</v>
      </c>
      <c r="B152" s="623" t="s">
        <v>359</v>
      </c>
      <c r="C152" s="641" t="s">
        <v>563</v>
      </c>
      <c r="D152" s="623" t="s">
        <v>464</v>
      </c>
      <c r="E152" s="625" t="s">
        <v>451</v>
      </c>
      <c r="F152" s="626">
        <v>67.67</v>
      </c>
      <c r="G152" s="627" t="s">
        <v>655</v>
      </c>
      <c r="H152" s="628">
        <f>VLOOKUP(G152,Steuerung!$A$21:$E$53,3,FALSE)</f>
        <v>250</v>
      </c>
      <c r="I152" s="629" t="e">
        <f>VLOOKUP(G152,Steuerung!$A$21:$C$53,2,FALSE)</f>
        <v>#DIV/0!</v>
      </c>
      <c r="J152" s="636" t="e">
        <f t="shared" si="31"/>
        <v>#DIV/0!</v>
      </c>
      <c r="K152" s="631" t="e">
        <f>IF(G152=0,0,F152*H152/I152*'GMK UR'!$D$67)</f>
        <v>#DIV/0!</v>
      </c>
      <c r="L152" s="631" t="e">
        <f t="shared" si="29"/>
        <v>#DIV/0!</v>
      </c>
    </row>
    <row r="153" spans="1:12" ht="10.5" customHeight="1">
      <c r="A153" s="622" t="s">
        <v>591</v>
      </c>
      <c r="B153" s="623" t="s">
        <v>359</v>
      </c>
      <c r="C153" s="641" t="s">
        <v>564</v>
      </c>
      <c r="D153" s="623" t="s">
        <v>475</v>
      </c>
      <c r="E153" s="625" t="s">
        <v>451</v>
      </c>
      <c r="F153" s="626">
        <v>23.09</v>
      </c>
      <c r="G153" s="627" t="s">
        <v>58</v>
      </c>
      <c r="H153" s="628">
        <f>VLOOKUP(G153,Steuerung!$A$21:$E$53,3,FALSE)</f>
        <v>250</v>
      </c>
      <c r="I153" s="629" t="e">
        <f>VLOOKUP(G153,Steuerung!$A$21:$C$53,2,FALSE)</f>
        <v>#DIV/0!</v>
      </c>
      <c r="J153" s="636" t="e">
        <f t="shared" si="31"/>
        <v>#DIV/0!</v>
      </c>
      <c r="K153" s="631" t="e">
        <f>IF(G153=0,0,F153*H153/I153*'GMK UR'!$D$67)</f>
        <v>#DIV/0!</v>
      </c>
      <c r="L153" s="631" t="e">
        <f t="shared" si="29"/>
        <v>#DIV/0!</v>
      </c>
    </row>
    <row r="154" spans="1:12" ht="10.5" customHeight="1">
      <c r="A154" s="622" t="s">
        <v>591</v>
      </c>
      <c r="B154" s="623" t="s">
        <v>359</v>
      </c>
      <c r="C154" s="641" t="s">
        <v>565</v>
      </c>
      <c r="D154" s="623" t="s">
        <v>466</v>
      </c>
      <c r="E154" s="625" t="s">
        <v>451</v>
      </c>
      <c r="F154" s="626">
        <v>41.57</v>
      </c>
      <c r="G154" s="627" t="s">
        <v>655</v>
      </c>
      <c r="H154" s="628">
        <f>VLOOKUP(G154,Steuerung!$A$21:$E$53,3,FALSE)</f>
        <v>250</v>
      </c>
      <c r="I154" s="629" t="e">
        <f>VLOOKUP(G154,Steuerung!$A$21:$C$53,2,FALSE)</f>
        <v>#DIV/0!</v>
      </c>
      <c r="J154" s="636" t="e">
        <f t="shared" si="31"/>
        <v>#DIV/0!</v>
      </c>
      <c r="K154" s="631" t="e">
        <f>IF(G154=0,0,F154*H154/I154*'GMK UR'!$D$67)</f>
        <v>#DIV/0!</v>
      </c>
      <c r="L154" s="631" t="e">
        <f t="shared" si="29"/>
        <v>#DIV/0!</v>
      </c>
    </row>
    <row r="155" spans="1:12" ht="10.5" customHeight="1">
      <c r="A155" s="622" t="s">
        <v>591</v>
      </c>
      <c r="B155" s="623" t="s">
        <v>359</v>
      </c>
      <c r="C155" s="641" t="s">
        <v>566</v>
      </c>
      <c r="D155" s="623" t="s">
        <v>475</v>
      </c>
      <c r="E155" s="625" t="s">
        <v>451</v>
      </c>
      <c r="F155" s="626">
        <v>23.09</v>
      </c>
      <c r="G155" s="627" t="s">
        <v>58</v>
      </c>
      <c r="H155" s="628">
        <f>VLOOKUP(G155,Steuerung!$A$21:$E$53,3,FALSE)</f>
        <v>250</v>
      </c>
      <c r="I155" s="629" t="e">
        <f>VLOOKUP(G155,Steuerung!$A$21:$C$53,2,FALSE)</f>
        <v>#DIV/0!</v>
      </c>
      <c r="J155" s="636" t="e">
        <f t="shared" si="31"/>
        <v>#DIV/0!</v>
      </c>
      <c r="K155" s="631" t="e">
        <f>IF(G155=0,0,F155*H155/I155*'GMK UR'!$D$67)</f>
        <v>#DIV/0!</v>
      </c>
      <c r="L155" s="631" t="e">
        <f t="shared" si="29"/>
        <v>#DIV/0!</v>
      </c>
    </row>
    <row r="156" spans="1:12" s="597" customFormat="1">
      <c r="A156" s="8"/>
      <c r="B156" s="8"/>
      <c r="C156" s="8"/>
      <c r="D156" s="8"/>
      <c r="E156" s="8"/>
      <c r="F156" s="23"/>
      <c r="G156" s="8"/>
      <c r="H156" s="642"/>
      <c r="I156" s="643"/>
      <c r="J156" s="643"/>
    </row>
    <row r="157" spans="1:12" s="597" customFormat="1">
      <c r="A157" s="8"/>
      <c r="B157" s="8"/>
      <c r="C157" s="8"/>
      <c r="E157" s="8"/>
      <c r="F157" s="23"/>
      <c r="G157" s="8"/>
      <c r="H157" s="642"/>
      <c r="I157" s="643"/>
      <c r="J157" s="643"/>
    </row>
    <row r="158" spans="1:12" s="597" customFormat="1">
      <c r="A158" s="8"/>
      <c r="B158" s="8"/>
      <c r="C158" s="8"/>
      <c r="E158" s="8"/>
      <c r="F158" s="23"/>
      <c r="G158" s="8"/>
      <c r="H158" s="642"/>
      <c r="I158" s="643"/>
      <c r="J158" s="643"/>
    </row>
    <row r="159" spans="1:12" s="597" customFormat="1">
      <c r="A159" s="8"/>
      <c r="B159" s="8"/>
      <c r="C159" s="8"/>
      <c r="E159" s="8"/>
      <c r="F159" s="23"/>
      <c r="G159" s="8"/>
      <c r="H159" s="642"/>
      <c r="I159" s="643"/>
      <c r="J159" s="643"/>
    </row>
    <row r="160" spans="1:12" s="597" customFormat="1">
      <c r="A160" s="8"/>
      <c r="B160" s="8"/>
      <c r="C160" s="8"/>
      <c r="E160" s="8"/>
      <c r="F160" s="23"/>
      <c r="G160" s="8"/>
      <c r="H160" s="642"/>
      <c r="I160" s="643"/>
      <c r="J160" s="643"/>
    </row>
    <row r="161" spans="1:10" s="597" customFormat="1">
      <c r="A161" s="8"/>
      <c r="B161" s="8"/>
      <c r="C161" s="8"/>
      <c r="E161" s="8"/>
      <c r="F161" s="23"/>
      <c r="G161" s="8"/>
      <c r="H161" s="642"/>
      <c r="I161" s="643"/>
      <c r="J161" s="643"/>
    </row>
    <row r="162" spans="1:10" s="597" customFormat="1">
      <c r="A162" s="8"/>
      <c r="B162" s="8"/>
      <c r="C162" s="8"/>
      <c r="D162" s="8"/>
      <c r="E162" s="8"/>
      <c r="F162" s="23"/>
      <c r="G162" s="8"/>
      <c r="H162" s="642"/>
      <c r="I162" s="643"/>
      <c r="J162" s="643"/>
    </row>
    <row r="163" spans="1:10" s="597" customFormat="1">
      <c r="A163" s="8"/>
      <c r="B163" s="8"/>
      <c r="C163" s="8"/>
      <c r="D163" s="8"/>
      <c r="E163" s="8"/>
      <c r="F163" s="23"/>
      <c r="G163" s="8"/>
      <c r="H163" s="642"/>
      <c r="I163" s="643"/>
      <c r="J163" s="643"/>
    </row>
    <row r="164" spans="1:10" s="597" customFormat="1">
      <c r="A164" s="8"/>
      <c r="B164" s="8"/>
      <c r="C164" s="8"/>
      <c r="D164" s="8"/>
      <c r="E164" s="8"/>
      <c r="F164" s="23"/>
      <c r="G164" s="8"/>
      <c r="H164" s="642"/>
      <c r="I164" s="643"/>
      <c r="J164" s="643"/>
    </row>
    <row r="165" spans="1:10" s="597" customFormat="1">
      <c r="A165" s="8"/>
      <c r="B165" s="8"/>
      <c r="C165" s="8"/>
      <c r="D165" s="8"/>
      <c r="E165" s="8"/>
      <c r="F165" s="23"/>
      <c r="G165" s="8"/>
      <c r="H165" s="642"/>
      <c r="I165" s="643"/>
      <c r="J165" s="643"/>
    </row>
    <row r="166" spans="1:10" s="597" customFormat="1">
      <c r="A166" s="8"/>
      <c r="B166" s="8"/>
      <c r="C166" s="8"/>
      <c r="D166" s="8"/>
      <c r="E166" s="8"/>
      <c r="F166" s="23"/>
      <c r="G166" s="8"/>
      <c r="H166" s="642"/>
      <c r="I166" s="643"/>
      <c r="J166" s="643"/>
    </row>
    <row r="167" spans="1:10" s="597" customFormat="1">
      <c r="A167" s="8"/>
      <c r="B167" s="8"/>
      <c r="C167" s="8"/>
      <c r="D167" s="8"/>
      <c r="E167" s="8"/>
      <c r="F167" s="23"/>
      <c r="G167" s="8"/>
      <c r="H167" s="642"/>
      <c r="I167" s="643"/>
      <c r="J167" s="643"/>
    </row>
    <row r="168" spans="1:10" s="597" customFormat="1">
      <c r="A168" s="8"/>
      <c r="B168" s="8"/>
      <c r="C168" s="8"/>
      <c r="D168" s="8"/>
      <c r="E168" s="8"/>
      <c r="F168" s="23"/>
      <c r="G168" s="8"/>
      <c r="H168" s="642"/>
      <c r="I168" s="643"/>
      <c r="J168" s="643"/>
    </row>
    <row r="169" spans="1:10" s="597" customFormat="1">
      <c r="A169" s="8"/>
      <c r="B169" s="8"/>
      <c r="C169" s="8"/>
      <c r="D169" s="8"/>
      <c r="E169" s="8"/>
      <c r="F169" s="23"/>
      <c r="G169" s="8"/>
      <c r="H169" s="642"/>
      <c r="I169" s="643"/>
      <c r="J169" s="643"/>
    </row>
    <row r="170" spans="1:10" s="597" customFormat="1">
      <c r="A170" s="8"/>
      <c r="B170" s="8"/>
      <c r="C170" s="8"/>
      <c r="D170" s="8"/>
      <c r="E170" s="8"/>
      <c r="F170" s="23"/>
      <c r="G170" s="8"/>
      <c r="H170" s="642"/>
      <c r="I170" s="643"/>
      <c r="J170" s="643"/>
    </row>
    <row r="171" spans="1:10" s="597" customFormat="1">
      <c r="A171" s="8"/>
      <c r="B171" s="8"/>
      <c r="C171" s="8"/>
      <c r="D171" s="8"/>
      <c r="E171" s="8"/>
      <c r="F171" s="23"/>
      <c r="G171" s="8"/>
      <c r="H171" s="642"/>
      <c r="I171" s="643"/>
      <c r="J171" s="643"/>
    </row>
    <row r="172" spans="1:10" s="597" customFormat="1">
      <c r="A172" s="8"/>
      <c r="B172" s="8"/>
      <c r="C172" s="8"/>
      <c r="D172" s="8"/>
      <c r="E172" s="8"/>
      <c r="F172" s="23"/>
      <c r="G172" s="8"/>
      <c r="H172" s="642"/>
      <c r="I172" s="643"/>
      <c r="J172" s="643"/>
    </row>
    <row r="173" spans="1:10" s="597" customFormat="1">
      <c r="A173" s="8"/>
      <c r="B173" s="8"/>
      <c r="C173" s="8"/>
      <c r="D173" s="8"/>
      <c r="E173" s="8"/>
      <c r="F173" s="23"/>
      <c r="G173" s="8"/>
      <c r="H173" s="642"/>
      <c r="I173" s="643"/>
      <c r="J173" s="643"/>
    </row>
    <row r="174" spans="1:10" s="597" customFormat="1">
      <c r="A174" s="8"/>
      <c r="B174" s="8"/>
      <c r="C174" s="8"/>
      <c r="D174" s="8"/>
      <c r="E174" s="8"/>
      <c r="F174" s="23"/>
      <c r="G174" s="8"/>
      <c r="H174" s="642"/>
      <c r="I174" s="643"/>
      <c r="J174" s="643"/>
    </row>
    <row r="175" spans="1:10" s="597" customFormat="1">
      <c r="A175" s="8"/>
      <c r="B175" s="8"/>
      <c r="C175" s="8"/>
      <c r="D175" s="8"/>
      <c r="E175" s="8"/>
      <c r="F175" s="23"/>
      <c r="G175" s="8"/>
      <c r="H175" s="642"/>
      <c r="I175" s="643"/>
      <c r="J175" s="643"/>
    </row>
    <row r="176" spans="1:10" s="597" customFormat="1">
      <c r="A176" s="8"/>
      <c r="B176" s="8"/>
      <c r="C176" s="8"/>
      <c r="D176" s="8"/>
      <c r="E176" s="8"/>
      <c r="F176" s="23"/>
      <c r="G176" s="8"/>
      <c r="H176" s="642"/>
      <c r="I176" s="643"/>
      <c r="J176" s="643"/>
    </row>
    <row r="177" spans="1:10" s="597" customFormat="1">
      <c r="A177" s="8"/>
      <c r="B177" s="8"/>
      <c r="C177" s="8"/>
      <c r="D177" s="8"/>
      <c r="E177" s="8"/>
      <c r="F177" s="23"/>
      <c r="G177" s="8"/>
      <c r="H177" s="642"/>
      <c r="I177" s="643"/>
      <c r="J177" s="643"/>
    </row>
    <row r="178" spans="1:10" s="597" customFormat="1">
      <c r="A178" s="8"/>
      <c r="B178" s="8"/>
      <c r="C178" s="8"/>
      <c r="D178" s="8"/>
      <c r="E178" s="8"/>
      <c r="F178" s="23"/>
      <c r="G178" s="8"/>
      <c r="H178" s="642"/>
      <c r="I178" s="643"/>
      <c r="J178" s="643"/>
    </row>
    <row r="179" spans="1:10" s="597" customFormat="1">
      <c r="A179" s="8"/>
      <c r="B179" s="8"/>
      <c r="C179" s="8"/>
      <c r="D179" s="8"/>
      <c r="E179" s="8"/>
      <c r="F179" s="23"/>
      <c r="G179" s="8"/>
      <c r="H179" s="642"/>
      <c r="I179" s="643"/>
      <c r="J179" s="643"/>
    </row>
    <row r="180" spans="1:10" s="597" customFormat="1">
      <c r="A180" s="8"/>
      <c r="B180" s="8"/>
      <c r="C180" s="8"/>
      <c r="D180" s="8"/>
      <c r="E180" s="8"/>
      <c r="F180" s="23"/>
      <c r="G180" s="8"/>
      <c r="H180" s="642"/>
      <c r="I180" s="643"/>
      <c r="J180" s="643"/>
    </row>
    <row r="181" spans="1:10" s="597" customFormat="1">
      <c r="A181" s="8"/>
      <c r="B181" s="8"/>
      <c r="C181" s="8"/>
      <c r="D181" s="8"/>
      <c r="E181" s="8"/>
      <c r="F181" s="23"/>
      <c r="G181" s="8"/>
      <c r="H181" s="642"/>
      <c r="I181" s="643"/>
      <c r="J181" s="643"/>
    </row>
    <row r="182" spans="1:10" s="597" customFormat="1">
      <c r="A182" s="8"/>
      <c r="B182" s="8"/>
      <c r="C182" s="8"/>
      <c r="D182" s="8"/>
      <c r="E182" s="8"/>
      <c r="F182" s="23"/>
      <c r="G182" s="8"/>
      <c r="H182" s="642"/>
      <c r="I182" s="643"/>
      <c r="J182" s="643"/>
    </row>
    <row r="183" spans="1:10" s="597" customFormat="1">
      <c r="A183" s="8"/>
      <c r="B183" s="8"/>
      <c r="C183" s="8"/>
      <c r="D183" s="8"/>
      <c r="E183" s="8"/>
      <c r="F183" s="23"/>
      <c r="G183" s="8"/>
      <c r="H183" s="642"/>
      <c r="I183" s="643"/>
      <c r="J183" s="643"/>
    </row>
    <row r="184" spans="1:10" s="597" customFormat="1">
      <c r="A184" s="8"/>
      <c r="B184" s="8"/>
      <c r="C184" s="8"/>
      <c r="D184" s="8"/>
      <c r="E184" s="8"/>
      <c r="F184" s="23"/>
      <c r="G184" s="8"/>
      <c r="H184" s="642"/>
      <c r="I184" s="643"/>
      <c r="J184" s="643"/>
    </row>
    <row r="185" spans="1:10" s="597" customFormat="1">
      <c r="A185" s="8"/>
      <c r="B185" s="8"/>
      <c r="C185" s="8"/>
      <c r="D185" s="8"/>
      <c r="E185" s="8"/>
      <c r="F185" s="23"/>
      <c r="G185" s="8"/>
      <c r="H185" s="642"/>
      <c r="I185" s="643"/>
      <c r="J185" s="643"/>
    </row>
    <row r="186" spans="1:10" s="597" customFormat="1">
      <c r="A186" s="8"/>
      <c r="B186" s="8"/>
      <c r="C186" s="8"/>
      <c r="D186" s="8"/>
      <c r="E186" s="8"/>
      <c r="F186" s="23"/>
      <c r="G186" s="8"/>
      <c r="H186" s="642"/>
      <c r="I186" s="643"/>
      <c r="J186" s="643"/>
    </row>
    <row r="187" spans="1:10" s="597" customFormat="1">
      <c r="A187" s="8"/>
      <c r="B187" s="8"/>
      <c r="C187" s="8"/>
      <c r="D187" s="8"/>
      <c r="E187" s="8"/>
      <c r="F187" s="23"/>
      <c r="G187" s="8"/>
      <c r="H187" s="642"/>
      <c r="I187" s="643"/>
      <c r="J187" s="643"/>
    </row>
    <row r="188" spans="1:10" s="597" customFormat="1">
      <c r="A188" s="8"/>
      <c r="B188" s="8"/>
      <c r="C188" s="8"/>
      <c r="D188" s="8"/>
      <c r="E188" s="8"/>
      <c r="F188" s="23"/>
      <c r="G188" s="8"/>
      <c r="H188" s="642"/>
      <c r="I188" s="643"/>
      <c r="J188" s="643"/>
    </row>
    <row r="189" spans="1:10" s="597" customFormat="1">
      <c r="A189" s="8"/>
      <c r="B189" s="8"/>
      <c r="C189" s="8"/>
      <c r="D189" s="8"/>
      <c r="E189" s="8"/>
      <c r="F189" s="23"/>
      <c r="G189" s="8"/>
      <c r="H189" s="642"/>
      <c r="I189" s="643"/>
      <c r="J189" s="643"/>
    </row>
    <row r="190" spans="1:10" s="597" customFormat="1">
      <c r="A190" s="8"/>
      <c r="B190" s="8"/>
      <c r="C190" s="8"/>
      <c r="D190" s="8"/>
      <c r="E190" s="8"/>
      <c r="F190" s="23"/>
      <c r="G190" s="8"/>
      <c r="H190" s="642"/>
      <c r="I190" s="643"/>
      <c r="J190" s="643"/>
    </row>
    <row r="191" spans="1:10" s="597" customFormat="1">
      <c r="A191" s="8"/>
      <c r="B191" s="8"/>
      <c r="C191" s="8"/>
      <c r="D191" s="8"/>
      <c r="E191" s="8"/>
      <c r="F191" s="23"/>
      <c r="G191" s="8"/>
      <c r="H191" s="642"/>
      <c r="I191" s="643"/>
      <c r="J191" s="643"/>
    </row>
    <row r="192" spans="1:10" s="597" customFormat="1">
      <c r="A192" s="8"/>
      <c r="B192" s="8"/>
      <c r="C192" s="8"/>
      <c r="D192" s="8"/>
      <c r="E192" s="8"/>
      <c r="F192" s="23"/>
      <c r="G192" s="8"/>
      <c r="H192" s="642"/>
      <c r="I192" s="643"/>
      <c r="J192" s="643"/>
    </row>
    <row r="193" spans="1:10" s="597" customFormat="1">
      <c r="A193" s="8"/>
      <c r="B193" s="8"/>
      <c r="C193" s="8"/>
      <c r="D193" s="8"/>
      <c r="E193" s="8"/>
      <c r="F193" s="23"/>
      <c r="G193" s="8"/>
      <c r="H193" s="642"/>
      <c r="I193" s="643"/>
      <c r="J193" s="643"/>
    </row>
    <row r="194" spans="1:10" s="597" customFormat="1">
      <c r="A194" s="8"/>
      <c r="B194" s="8"/>
      <c r="C194" s="8"/>
      <c r="D194" s="8"/>
      <c r="E194" s="8"/>
      <c r="F194" s="23"/>
      <c r="G194" s="8"/>
      <c r="H194" s="642"/>
      <c r="I194" s="643"/>
      <c r="J194" s="643"/>
    </row>
    <row r="195" spans="1:10" s="597" customFormat="1">
      <c r="A195" s="8"/>
      <c r="B195" s="8"/>
      <c r="C195" s="8"/>
      <c r="D195" s="8"/>
      <c r="E195" s="8"/>
      <c r="F195" s="23"/>
      <c r="G195" s="8"/>
      <c r="H195" s="642"/>
      <c r="I195" s="643"/>
      <c r="J195" s="643"/>
    </row>
    <row r="196" spans="1:10" s="597" customFormat="1">
      <c r="A196" s="8"/>
      <c r="B196" s="8"/>
      <c r="C196" s="8"/>
      <c r="D196" s="8"/>
      <c r="E196" s="8"/>
      <c r="F196" s="23"/>
      <c r="G196" s="8"/>
      <c r="H196" s="642"/>
      <c r="I196" s="643"/>
      <c r="J196" s="643"/>
    </row>
    <row r="197" spans="1:10" s="597" customFormat="1">
      <c r="A197" s="8"/>
      <c r="B197" s="8"/>
      <c r="C197" s="8"/>
      <c r="D197" s="8"/>
      <c r="E197" s="8"/>
      <c r="F197" s="23"/>
      <c r="G197" s="8"/>
      <c r="H197" s="642"/>
      <c r="I197" s="643"/>
      <c r="J197" s="643"/>
    </row>
    <row r="198" spans="1:10" s="597" customFormat="1">
      <c r="A198" s="8"/>
      <c r="B198" s="8"/>
      <c r="C198" s="8"/>
      <c r="D198" s="8"/>
      <c r="E198" s="8"/>
      <c r="F198" s="23"/>
      <c r="G198" s="8"/>
      <c r="H198" s="642"/>
      <c r="I198" s="643"/>
      <c r="J198" s="643"/>
    </row>
    <row r="199" spans="1:10" s="597" customFormat="1">
      <c r="A199" s="8"/>
      <c r="B199" s="8"/>
      <c r="C199" s="8"/>
      <c r="D199" s="8"/>
      <c r="E199" s="8"/>
      <c r="F199" s="23"/>
      <c r="G199" s="8"/>
      <c r="H199" s="642"/>
      <c r="I199" s="643"/>
      <c r="J199" s="643"/>
    </row>
    <row r="200" spans="1:10" s="597" customFormat="1">
      <c r="A200" s="8"/>
      <c r="B200" s="8"/>
      <c r="C200" s="8"/>
      <c r="D200" s="8"/>
      <c r="E200" s="8"/>
      <c r="F200" s="23"/>
      <c r="G200" s="8"/>
      <c r="H200" s="642"/>
      <c r="I200" s="643"/>
      <c r="J200" s="643"/>
    </row>
    <row r="201" spans="1:10" s="597" customFormat="1">
      <c r="A201" s="8"/>
      <c r="B201" s="8"/>
      <c r="C201" s="8"/>
      <c r="D201" s="8"/>
      <c r="E201" s="8"/>
      <c r="F201" s="23"/>
      <c r="G201" s="8"/>
      <c r="H201" s="642"/>
      <c r="I201" s="643"/>
      <c r="J201" s="643"/>
    </row>
    <row r="202" spans="1:10" s="597" customFormat="1">
      <c r="A202" s="8"/>
      <c r="B202" s="8"/>
      <c r="C202" s="8"/>
      <c r="D202" s="8"/>
      <c r="E202" s="8"/>
      <c r="F202" s="23"/>
      <c r="G202" s="8"/>
      <c r="H202" s="642"/>
      <c r="I202" s="643"/>
      <c r="J202" s="643"/>
    </row>
    <row r="203" spans="1:10" s="597" customFormat="1">
      <c r="A203" s="8"/>
      <c r="B203" s="8"/>
      <c r="C203" s="8"/>
      <c r="D203" s="8"/>
      <c r="E203" s="8"/>
      <c r="F203" s="23"/>
      <c r="G203" s="8"/>
      <c r="H203" s="642"/>
      <c r="I203" s="643"/>
      <c r="J203" s="643"/>
    </row>
    <row r="204" spans="1:10" s="597" customFormat="1">
      <c r="A204" s="8"/>
      <c r="B204" s="8"/>
      <c r="C204" s="8"/>
      <c r="D204" s="8"/>
      <c r="E204" s="8"/>
      <c r="F204" s="23"/>
      <c r="G204" s="8"/>
      <c r="H204" s="642"/>
      <c r="I204" s="643"/>
      <c r="J204" s="643"/>
    </row>
    <row r="205" spans="1:10" s="597" customFormat="1">
      <c r="A205" s="8"/>
      <c r="B205" s="8"/>
      <c r="C205" s="8"/>
      <c r="D205" s="8"/>
      <c r="E205" s="8"/>
      <c r="F205" s="23"/>
      <c r="G205" s="8"/>
      <c r="H205" s="642"/>
      <c r="I205" s="643"/>
      <c r="J205" s="643"/>
    </row>
    <row r="206" spans="1:10" s="597" customFormat="1">
      <c r="A206" s="8"/>
      <c r="B206" s="8"/>
      <c r="C206" s="8"/>
      <c r="D206" s="8"/>
      <c r="E206" s="8"/>
      <c r="F206" s="23"/>
      <c r="G206" s="8"/>
      <c r="H206" s="642"/>
      <c r="I206" s="643"/>
      <c r="J206" s="643"/>
    </row>
    <row r="207" spans="1:10" s="597" customFormat="1">
      <c r="A207" s="8"/>
      <c r="B207" s="8"/>
      <c r="C207" s="8"/>
      <c r="D207" s="8"/>
      <c r="E207" s="8"/>
      <c r="F207" s="23"/>
      <c r="G207" s="8"/>
      <c r="H207" s="642"/>
      <c r="I207" s="643"/>
      <c r="J207" s="643"/>
    </row>
    <row r="208" spans="1:10" s="597" customFormat="1">
      <c r="A208" s="8"/>
      <c r="B208" s="8"/>
      <c r="C208" s="8"/>
      <c r="D208" s="8"/>
      <c r="E208" s="8"/>
      <c r="F208" s="23"/>
      <c r="G208" s="8"/>
      <c r="H208" s="642"/>
      <c r="I208" s="643"/>
      <c r="J208" s="643"/>
    </row>
    <row r="209" spans="1:10" s="597" customFormat="1">
      <c r="A209" s="8"/>
      <c r="B209" s="8"/>
      <c r="C209" s="8"/>
      <c r="D209" s="8"/>
      <c r="E209" s="8"/>
      <c r="F209" s="23"/>
      <c r="G209" s="8"/>
      <c r="H209" s="642"/>
      <c r="I209" s="643"/>
      <c r="J209" s="643"/>
    </row>
    <row r="210" spans="1:10" s="597" customFormat="1">
      <c r="A210" s="8"/>
      <c r="B210" s="8"/>
      <c r="C210" s="8"/>
      <c r="D210" s="8"/>
      <c r="E210" s="8"/>
      <c r="F210" s="23"/>
      <c r="G210" s="8"/>
      <c r="H210" s="642"/>
      <c r="I210" s="643"/>
      <c r="J210" s="643"/>
    </row>
    <row r="211" spans="1:10" s="597" customFormat="1">
      <c r="A211" s="8"/>
      <c r="B211" s="8"/>
      <c r="C211" s="8"/>
      <c r="D211" s="8"/>
      <c r="E211" s="8"/>
      <c r="F211" s="23"/>
      <c r="G211" s="8"/>
      <c r="H211" s="642"/>
      <c r="I211" s="643"/>
      <c r="J211" s="643"/>
    </row>
    <row r="212" spans="1:10" s="597" customFormat="1">
      <c r="A212" s="8"/>
      <c r="B212" s="8"/>
      <c r="C212" s="8"/>
      <c r="D212" s="8"/>
      <c r="E212" s="8"/>
      <c r="F212" s="23"/>
      <c r="G212" s="8"/>
      <c r="H212" s="642"/>
      <c r="I212" s="643"/>
      <c r="J212" s="643"/>
    </row>
    <row r="213" spans="1:10" s="597" customFormat="1">
      <c r="A213" s="8"/>
      <c r="B213" s="8"/>
      <c r="C213" s="8"/>
      <c r="D213" s="8"/>
      <c r="E213" s="8"/>
      <c r="F213" s="23"/>
      <c r="G213" s="8"/>
      <c r="H213" s="642"/>
      <c r="I213" s="643"/>
      <c r="J213" s="643"/>
    </row>
    <row r="214" spans="1:10" s="597" customFormat="1">
      <c r="A214" s="8"/>
      <c r="B214" s="8"/>
      <c r="C214" s="8"/>
      <c r="D214" s="8"/>
      <c r="E214" s="8"/>
      <c r="F214" s="23"/>
      <c r="G214" s="8"/>
      <c r="H214" s="642"/>
      <c r="I214" s="643"/>
      <c r="J214" s="643"/>
    </row>
    <row r="215" spans="1:10" s="597" customFormat="1">
      <c r="A215" s="8"/>
      <c r="B215" s="8"/>
      <c r="C215" s="8"/>
      <c r="D215" s="8"/>
      <c r="E215" s="8"/>
      <c r="F215" s="23"/>
      <c r="G215" s="8"/>
      <c r="H215" s="642"/>
      <c r="I215" s="643"/>
      <c r="J215" s="643"/>
    </row>
    <row r="216" spans="1:10" s="597" customFormat="1">
      <c r="A216" s="8"/>
      <c r="B216" s="8"/>
      <c r="C216" s="8"/>
      <c r="D216" s="8"/>
      <c r="E216" s="8"/>
      <c r="F216" s="23"/>
      <c r="G216" s="8"/>
      <c r="H216" s="642"/>
      <c r="I216" s="643"/>
      <c r="J216" s="643"/>
    </row>
    <row r="217" spans="1:10" s="597" customFormat="1">
      <c r="A217" s="8"/>
      <c r="B217" s="8"/>
      <c r="C217" s="8"/>
      <c r="D217" s="8"/>
      <c r="E217" s="8"/>
      <c r="F217" s="23"/>
      <c r="G217" s="8"/>
      <c r="H217" s="642"/>
      <c r="I217" s="643"/>
      <c r="J217" s="643"/>
    </row>
    <row r="218" spans="1:10" s="597" customFormat="1">
      <c r="A218" s="8"/>
      <c r="B218" s="8"/>
      <c r="C218" s="8"/>
      <c r="D218" s="8"/>
      <c r="E218" s="8"/>
      <c r="F218" s="23"/>
      <c r="G218" s="8"/>
      <c r="H218" s="642"/>
      <c r="I218" s="643"/>
      <c r="J218" s="643"/>
    </row>
    <row r="219" spans="1:10" s="597" customFormat="1">
      <c r="A219" s="8"/>
      <c r="B219" s="8"/>
      <c r="C219" s="8"/>
      <c r="D219" s="8"/>
      <c r="E219" s="8"/>
      <c r="F219" s="23"/>
      <c r="G219" s="8"/>
      <c r="H219" s="642"/>
      <c r="I219" s="643"/>
      <c r="J219" s="643"/>
    </row>
    <row r="220" spans="1:10" s="597" customFormat="1">
      <c r="A220" s="8"/>
      <c r="B220" s="8"/>
      <c r="C220" s="8"/>
      <c r="D220" s="8"/>
      <c r="E220" s="8"/>
      <c r="F220" s="23"/>
      <c r="G220" s="8"/>
      <c r="H220" s="642"/>
      <c r="I220" s="643"/>
      <c r="J220" s="643"/>
    </row>
    <row r="221" spans="1:10" s="597" customFormat="1">
      <c r="A221" s="8"/>
      <c r="B221" s="8"/>
      <c r="C221" s="8"/>
      <c r="D221" s="8"/>
      <c r="E221" s="8"/>
      <c r="F221" s="23"/>
      <c r="G221" s="8"/>
      <c r="H221" s="642"/>
      <c r="I221" s="643"/>
      <c r="J221" s="643"/>
    </row>
    <row r="222" spans="1:10" s="597" customFormat="1">
      <c r="A222" s="8"/>
      <c r="B222" s="8"/>
      <c r="C222" s="8"/>
      <c r="D222" s="8"/>
      <c r="E222" s="8"/>
      <c r="F222" s="23"/>
      <c r="G222" s="8"/>
      <c r="H222" s="642"/>
      <c r="I222" s="643"/>
      <c r="J222" s="643"/>
    </row>
    <row r="223" spans="1:10" s="597" customFormat="1">
      <c r="A223" s="8"/>
      <c r="B223" s="8"/>
      <c r="C223" s="8"/>
      <c r="D223" s="8"/>
      <c r="E223" s="8"/>
      <c r="F223" s="23"/>
      <c r="G223" s="8"/>
      <c r="H223" s="642"/>
      <c r="I223" s="643"/>
      <c r="J223" s="643"/>
    </row>
    <row r="224" spans="1:10" s="597" customFormat="1">
      <c r="A224" s="8"/>
      <c r="B224" s="8"/>
      <c r="C224" s="8"/>
      <c r="D224" s="8"/>
      <c r="E224" s="8"/>
      <c r="F224" s="23"/>
      <c r="G224" s="8"/>
      <c r="H224" s="642"/>
      <c r="I224" s="643"/>
      <c r="J224" s="643"/>
    </row>
    <row r="225" spans="1:10" s="597" customFormat="1">
      <c r="A225" s="8"/>
      <c r="B225" s="8"/>
      <c r="C225" s="8"/>
      <c r="D225" s="8"/>
      <c r="E225" s="8"/>
      <c r="F225" s="23"/>
      <c r="G225" s="8"/>
      <c r="H225" s="642"/>
      <c r="I225" s="643"/>
      <c r="J225" s="643"/>
    </row>
    <row r="226" spans="1:10" s="597" customFormat="1">
      <c r="A226" s="8"/>
      <c r="B226" s="8"/>
      <c r="C226" s="8"/>
      <c r="D226" s="8"/>
      <c r="E226" s="8"/>
      <c r="F226" s="23"/>
      <c r="G226" s="8"/>
      <c r="H226" s="642"/>
      <c r="I226" s="643"/>
      <c r="J226" s="643"/>
    </row>
    <row r="227" spans="1:10" s="597" customFormat="1">
      <c r="A227" s="8"/>
      <c r="B227" s="8"/>
      <c r="C227" s="8"/>
      <c r="D227" s="8"/>
      <c r="E227" s="8"/>
      <c r="F227" s="23"/>
      <c r="G227" s="8"/>
      <c r="H227" s="642"/>
      <c r="I227" s="643"/>
      <c r="J227" s="643"/>
    </row>
    <row r="228" spans="1:10" s="597" customFormat="1">
      <c r="A228" s="8"/>
      <c r="B228" s="8"/>
      <c r="C228" s="8"/>
      <c r="D228" s="8"/>
      <c r="E228" s="8"/>
      <c r="F228" s="23"/>
      <c r="G228" s="8"/>
      <c r="H228" s="642"/>
      <c r="I228" s="643"/>
      <c r="J228" s="643"/>
    </row>
    <row r="229" spans="1:10" s="597" customFormat="1">
      <c r="A229" s="8"/>
      <c r="B229" s="8"/>
      <c r="C229" s="8"/>
      <c r="D229" s="8"/>
      <c r="E229" s="8"/>
      <c r="F229" s="23"/>
      <c r="G229" s="8"/>
      <c r="H229" s="642"/>
      <c r="I229" s="643"/>
      <c r="J229" s="643"/>
    </row>
    <row r="230" spans="1:10" s="597" customFormat="1">
      <c r="A230" s="8"/>
      <c r="B230" s="8"/>
      <c r="C230" s="8"/>
      <c r="D230" s="8"/>
      <c r="E230" s="8"/>
      <c r="F230" s="23"/>
      <c r="G230" s="8"/>
      <c r="H230" s="642"/>
      <c r="I230" s="643"/>
      <c r="J230" s="643"/>
    </row>
    <row r="231" spans="1:10" s="597" customFormat="1">
      <c r="A231" s="8"/>
      <c r="B231" s="8"/>
      <c r="C231" s="8"/>
      <c r="D231" s="8"/>
      <c r="E231" s="8"/>
      <c r="F231" s="23"/>
      <c r="G231" s="8"/>
      <c r="H231" s="642"/>
      <c r="I231" s="643"/>
      <c r="J231" s="643"/>
    </row>
    <row r="232" spans="1:10" s="597" customFormat="1">
      <c r="A232" s="8"/>
      <c r="B232" s="8"/>
      <c r="C232" s="8"/>
      <c r="D232" s="8"/>
      <c r="E232" s="8"/>
      <c r="F232" s="23"/>
      <c r="G232" s="8"/>
      <c r="H232" s="642"/>
      <c r="I232" s="643"/>
      <c r="J232" s="643"/>
    </row>
    <row r="233" spans="1:10" s="597" customFormat="1">
      <c r="A233" s="8"/>
      <c r="B233" s="8"/>
      <c r="C233" s="8"/>
      <c r="D233" s="8"/>
      <c r="E233" s="8"/>
      <c r="F233" s="23"/>
      <c r="G233" s="8"/>
      <c r="H233" s="642"/>
      <c r="I233" s="643"/>
      <c r="J233" s="643"/>
    </row>
    <row r="234" spans="1:10" s="597" customFormat="1">
      <c r="A234" s="8"/>
      <c r="B234" s="8"/>
      <c r="C234" s="8"/>
      <c r="D234" s="8"/>
      <c r="E234" s="8"/>
      <c r="F234" s="23"/>
      <c r="G234" s="8"/>
      <c r="H234" s="642"/>
      <c r="I234" s="643"/>
      <c r="J234" s="643"/>
    </row>
    <row r="235" spans="1:10" s="597" customFormat="1">
      <c r="A235" s="8"/>
      <c r="B235" s="8"/>
      <c r="C235" s="8"/>
      <c r="D235" s="8"/>
      <c r="E235" s="8"/>
      <c r="F235" s="23"/>
      <c r="G235" s="8"/>
      <c r="H235" s="642"/>
      <c r="I235" s="643"/>
      <c r="J235" s="643"/>
    </row>
    <row r="236" spans="1:10" s="597" customFormat="1">
      <c r="A236" s="8"/>
      <c r="B236" s="8"/>
      <c r="C236" s="8"/>
      <c r="D236" s="8"/>
      <c r="E236" s="8"/>
      <c r="F236" s="23"/>
      <c r="G236" s="8"/>
      <c r="H236" s="642"/>
      <c r="I236" s="643"/>
      <c r="J236" s="643"/>
    </row>
    <row r="237" spans="1:10" s="597" customFormat="1">
      <c r="A237" s="8"/>
      <c r="B237" s="8"/>
      <c r="C237" s="8"/>
      <c r="D237" s="8"/>
      <c r="E237" s="8"/>
      <c r="F237" s="23"/>
      <c r="G237" s="8"/>
      <c r="H237" s="642"/>
      <c r="I237" s="643"/>
      <c r="J237" s="643"/>
    </row>
    <row r="238" spans="1:10" s="597" customFormat="1">
      <c r="A238" s="8"/>
      <c r="B238" s="8"/>
      <c r="C238" s="8"/>
      <c r="D238" s="8"/>
      <c r="E238" s="8"/>
      <c r="F238" s="23"/>
      <c r="G238" s="8"/>
      <c r="H238" s="642"/>
      <c r="I238" s="643"/>
      <c r="J238" s="643"/>
    </row>
    <row r="239" spans="1:10" s="597" customFormat="1">
      <c r="A239" s="8"/>
      <c r="B239" s="8"/>
      <c r="C239" s="8"/>
      <c r="D239" s="8"/>
      <c r="E239" s="8"/>
      <c r="F239" s="23"/>
      <c r="G239" s="8"/>
      <c r="H239" s="642"/>
      <c r="I239" s="643"/>
      <c r="J239" s="643"/>
    </row>
    <row r="240" spans="1:10" s="597" customFormat="1">
      <c r="A240" s="8"/>
      <c r="B240" s="8"/>
      <c r="C240" s="8"/>
      <c r="D240" s="8"/>
      <c r="E240" s="8"/>
      <c r="F240" s="23"/>
      <c r="G240" s="8"/>
      <c r="H240" s="642"/>
      <c r="I240" s="643"/>
      <c r="J240" s="643"/>
    </row>
    <row r="241" spans="1:10" s="597" customFormat="1">
      <c r="A241" s="8"/>
      <c r="B241" s="8"/>
      <c r="C241" s="8"/>
      <c r="D241" s="8"/>
      <c r="E241" s="8"/>
      <c r="F241" s="23"/>
      <c r="G241" s="8"/>
      <c r="H241" s="642"/>
      <c r="I241" s="643"/>
      <c r="J241" s="643"/>
    </row>
    <row r="242" spans="1:10" s="597" customFormat="1">
      <c r="A242" s="8"/>
      <c r="B242" s="8"/>
      <c r="C242" s="8"/>
      <c r="D242" s="8"/>
      <c r="E242" s="8"/>
      <c r="F242" s="23"/>
      <c r="G242" s="8"/>
      <c r="H242" s="642"/>
      <c r="I242" s="643"/>
      <c r="J242" s="643"/>
    </row>
    <row r="243" spans="1:10" s="597" customFormat="1">
      <c r="A243" s="8"/>
      <c r="B243" s="8"/>
      <c r="C243" s="8"/>
      <c r="D243" s="8"/>
      <c r="E243" s="8"/>
      <c r="F243" s="23"/>
      <c r="G243" s="8"/>
      <c r="H243" s="642"/>
      <c r="I243" s="643"/>
      <c r="J243" s="643"/>
    </row>
    <row r="244" spans="1:10" s="597" customFormat="1">
      <c r="A244" s="8"/>
      <c r="B244" s="8"/>
      <c r="C244" s="8"/>
      <c r="D244" s="8"/>
      <c r="E244" s="8"/>
      <c r="F244" s="23"/>
      <c r="G244" s="8"/>
      <c r="H244" s="642"/>
      <c r="I244" s="643"/>
      <c r="J244" s="643"/>
    </row>
    <row r="245" spans="1:10" s="597" customFormat="1">
      <c r="A245" s="8"/>
      <c r="B245" s="8"/>
      <c r="C245" s="8"/>
      <c r="D245" s="8"/>
      <c r="E245" s="8"/>
      <c r="F245" s="23"/>
      <c r="G245" s="8"/>
      <c r="H245" s="642"/>
      <c r="I245" s="643"/>
      <c r="J245" s="643"/>
    </row>
    <row r="246" spans="1:10" s="597" customFormat="1">
      <c r="A246" s="8"/>
      <c r="B246" s="8"/>
      <c r="C246" s="8"/>
      <c r="D246" s="8"/>
      <c r="E246" s="8"/>
      <c r="F246" s="23"/>
      <c r="G246" s="8"/>
      <c r="H246" s="642"/>
      <c r="I246" s="643"/>
      <c r="J246" s="643"/>
    </row>
    <row r="247" spans="1:10" s="597" customFormat="1">
      <c r="A247" s="8"/>
      <c r="B247" s="8"/>
      <c r="C247" s="8"/>
      <c r="D247" s="8"/>
      <c r="E247" s="8"/>
      <c r="F247" s="23"/>
      <c r="G247" s="8"/>
      <c r="H247" s="642"/>
      <c r="I247" s="643"/>
      <c r="J247" s="643"/>
    </row>
    <row r="248" spans="1:10" s="597" customFormat="1">
      <c r="A248" s="8"/>
      <c r="B248" s="8"/>
      <c r="C248" s="8"/>
      <c r="D248" s="8"/>
      <c r="E248" s="8"/>
      <c r="F248" s="23"/>
      <c r="G248" s="8"/>
      <c r="H248" s="642"/>
      <c r="I248" s="643"/>
      <c r="J248" s="643"/>
    </row>
    <row r="249" spans="1:10" s="597" customFormat="1">
      <c r="A249" s="8"/>
      <c r="B249" s="8"/>
      <c r="C249" s="8"/>
      <c r="D249" s="8"/>
      <c r="E249" s="8"/>
      <c r="F249" s="23"/>
      <c r="G249" s="8"/>
      <c r="H249" s="642"/>
      <c r="I249" s="643"/>
      <c r="J249" s="643"/>
    </row>
    <row r="250" spans="1:10" s="597" customFormat="1">
      <c r="A250" s="8"/>
      <c r="B250" s="8"/>
      <c r="C250" s="8"/>
      <c r="D250" s="8"/>
      <c r="E250" s="8"/>
      <c r="F250" s="23"/>
      <c r="G250" s="8"/>
      <c r="H250" s="642"/>
      <c r="I250" s="643"/>
      <c r="J250" s="643"/>
    </row>
    <row r="251" spans="1:10" s="597" customFormat="1">
      <c r="A251" s="8"/>
      <c r="B251" s="8"/>
      <c r="C251" s="8"/>
      <c r="D251" s="8"/>
      <c r="E251" s="8"/>
      <c r="F251" s="23"/>
      <c r="G251" s="8"/>
      <c r="H251" s="642"/>
      <c r="I251" s="643"/>
      <c r="J251" s="643"/>
    </row>
    <row r="252" spans="1:10" s="597" customFormat="1">
      <c r="A252" s="8"/>
      <c r="B252" s="8"/>
      <c r="C252" s="8"/>
      <c r="D252" s="8"/>
      <c r="E252" s="8"/>
      <c r="F252" s="23"/>
      <c r="G252" s="8"/>
      <c r="H252" s="642"/>
      <c r="I252" s="643"/>
      <c r="J252" s="643"/>
    </row>
    <row r="253" spans="1:10" s="597" customFormat="1">
      <c r="A253" s="8"/>
      <c r="B253" s="8"/>
      <c r="C253" s="8"/>
      <c r="D253" s="8"/>
      <c r="E253" s="8"/>
      <c r="F253" s="23"/>
      <c r="G253" s="8"/>
      <c r="H253" s="642"/>
      <c r="I253" s="643"/>
      <c r="J253" s="643"/>
    </row>
    <row r="254" spans="1:10" s="597" customFormat="1">
      <c r="A254" s="8"/>
      <c r="B254" s="8"/>
      <c r="C254" s="8"/>
      <c r="D254" s="8"/>
      <c r="E254" s="8"/>
      <c r="F254" s="23"/>
      <c r="G254" s="8"/>
      <c r="H254" s="642"/>
      <c r="I254" s="643"/>
      <c r="J254" s="643"/>
    </row>
    <row r="255" spans="1:10" s="597" customFormat="1">
      <c r="A255" s="8"/>
      <c r="B255" s="8"/>
      <c r="C255" s="8"/>
      <c r="D255" s="8"/>
      <c r="E255" s="8"/>
      <c r="F255" s="23"/>
      <c r="G255" s="8"/>
      <c r="H255" s="642"/>
      <c r="I255" s="643"/>
      <c r="J255" s="643"/>
    </row>
    <row r="256" spans="1:10" s="597" customFormat="1">
      <c r="A256" s="8"/>
      <c r="B256" s="8"/>
      <c r="C256" s="8"/>
      <c r="D256" s="8"/>
      <c r="E256" s="8"/>
      <c r="F256" s="23"/>
      <c r="G256" s="8"/>
      <c r="H256" s="642"/>
      <c r="I256" s="643"/>
      <c r="J256" s="643"/>
    </row>
    <row r="257" spans="1:10" s="597" customFormat="1">
      <c r="A257" s="8"/>
      <c r="B257" s="8"/>
      <c r="C257" s="8"/>
      <c r="D257" s="8"/>
      <c r="E257" s="8"/>
      <c r="F257" s="23"/>
      <c r="G257" s="8"/>
      <c r="H257" s="642"/>
      <c r="I257" s="643"/>
      <c r="J257" s="643"/>
    </row>
    <row r="258" spans="1:10" s="597" customFormat="1">
      <c r="A258" s="8"/>
      <c r="B258" s="8"/>
      <c r="C258" s="8"/>
      <c r="D258" s="8"/>
      <c r="E258" s="8"/>
      <c r="F258" s="23"/>
      <c r="G258" s="8"/>
      <c r="H258" s="642"/>
      <c r="I258" s="643"/>
      <c r="J258" s="643"/>
    </row>
    <row r="259" spans="1:10" s="597" customFormat="1">
      <c r="A259" s="8"/>
      <c r="B259" s="8"/>
      <c r="C259" s="8"/>
      <c r="D259" s="8"/>
      <c r="E259" s="8"/>
      <c r="F259" s="23"/>
      <c r="G259" s="8"/>
      <c r="H259" s="642"/>
      <c r="I259" s="643"/>
      <c r="J259" s="643"/>
    </row>
    <row r="260" spans="1:10" s="597" customFormat="1">
      <c r="A260" s="8"/>
      <c r="B260" s="8"/>
      <c r="C260" s="8"/>
      <c r="D260" s="8"/>
      <c r="E260" s="8"/>
      <c r="F260" s="23"/>
      <c r="G260" s="8"/>
      <c r="H260" s="642"/>
      <c r="I260" s="643"/>
      <c r="J260" s="643"/>
    </row>
    <row r="261" spans="1:10" s="597" customFormat="1">
      <c r="A261" s="8"/>
      <c r="B261" s="8"/>
      <c r="C261" s="8"/>
      <c r="D261" s="8"/>
      <c r="E261" s="8"/>
      <c r="F261" s="23"/>
      <c r="G261" s="8"/>
      <c r="H261" s="642"/>
      <c r="I261" s="643"/>
      <c r="J261" s="643"/>
    </row>
    <row r="262" spans="1:10" s="597" customFormat="1">
      <c r="A262" s="8"/>
      <c r="B262" s="8"/>
      <c r="C262" s="8"/>
      <c r="D262" s="8"/>
      <c r="E262" s="8"/>
      <c r="F262" s="23"/>
      <c r="G262" s="8"/>
      <c r="H262" s="642"/>
      <c r="I262" s="643"/>
      <c r="J262" s="643"/>
    </row>
    <row r="263" spans="1:10" s="597" customFormat="1">
      <c r="A263" s="8"/>
      <c r="B263" s="8"/>
      <c r="C263" s="8"/>
      <c r="D263" s="8"/>
      <c r="E263" s="8"/>
      <c r="F263" s="23"/>
      <c r="G263" s="8"/>
      <c r="H263" s="642"/>
      <c r="I263" s="643"/>
      <c r="J263" s="643"/>
    </row>
    <row r="264" spans="1:10" s="597" customFormat="1">
      <c r="A264" s="8"/>
      <c r="B264" s="8"/>
      <c r="C264" s="8"/>
      <c r="D264" s="8"/>
      <c r="E264" s="8"/>
      <c r="F264" s="23"/>
      <c r="G264" s="8"/>
      <c r="H264" s="642"/>
      <c r="I264" s="643"/>
      <c r="J264" s="643"/>
    </row>
    <row r="265" spans="1:10" s="597" customFormat="1">
      <c r="A265" s="8"/>
      <c r="B265" s="8"/>
      <c r="C265" s="8"/>
      <c r="D265" s="8"/>
      <c r="E265" s="8"/>
      <c r="F265" s="23"/>
      <c r="G265" s="8"/>
      <c r="H265" s="642"/>
      <c r="I265" s="643"/>
      <c r="J265" s="643"/>
    </row>
    <row r="266" spans="1:10" s="597" customFormat="1">
      <c r="A266" s="8"/>
      <c r="B266" s="8"/>
      <c r="C266" s="8"/>
      <c r="D266" s="8"/>
      <c r="E266" s="8"/>
      <c r="F266" s="23"/>
      <c r="G266" s="8"/>
      <c r="H266" s="642"/>
      <c r="I266" s="643"/>
      <c r="J266" s="643"/>
    </row>
    <row r="267" spans="1:10" s="597" customFormat="1">
      <c r="A267" s="8"/>
      <c r="B267" s="8"/>
      <c r="C267" s="8"/>
      <c r="D267" s="8"/>
      <c r="E267" s="8"/>
      <c r="F267" s="23"/>
      <c r="G267" s="8"/>
      <c r="H267" s="642"/>
      <c r="I267" s="643"/>
      <c r="J267" s="643"/>
    </row>
    <row r="268" spans="1:10" s="597" customFormat="1">
      <c r="A268" s="8"/>
      <c r="B268" s="8"/>
      <c r="C268" s="8"/>
      <c r="D268" s="8"/>
      <c r="E268" s="8"/>
      <c r="F268" s="23"/>
      <c r="G268" s="8"/>
      <c r="H268" s="642"/>
      <c r="I268" s="643"/>
      <c r="J268" s="643"/>
    </row>
    <row r="269" spans="1:10" s="597" customFormat="1">
      <c r="A269" s="8"/>
      <c r="B269" s="8"/>
      <c r="C269" s="8"/>
      <c r="D269" s="8"/>
      <c r="E269" s="8"/>
      <c r="F269" s="23"/>
      <c r="G269" s="8"/>
      <c r="H269" s="642"/>
      <c r="I269" s="643"/>
      <c r="J269" s="643"/>
    </row>
    <row r="270" spans="1:10" s="597" customFormat="1">
      <c r="A270" s="8"/>
      <c r="B270" s="8"/>
      <c r="C270" s="8"/>
      <c r="D270" s="8"/>
      <c r="E270" s="8"/>
      <c r="F270" s="23"/>
      <c r="G270" s="8"/>
      <c r="H270" s="642"/>
      <c r="I270" s="643"/>
      <c r="J270" s="643"/>
    </row>
    <row r="271" spans="1:10" s="597" customFormat="1">
      <c r="A271" s="8"/>
      <c r="B271" s="8"/>
      <c r="C271" s="8"/>
      <c r="D271" s="8"/>
      <c r="E271" s="8"/>
      <c r="F271" s="23"/>
      <c r="G271" s="8"/>
      <c r="H271" s="642"/>
      <c r="I271" s="643"/>
      <c r="J271" s="643"/>
    </row>
    <row r="272" spans="1:10" s="597" customFormat="1">
      <c r="A272" s="8"/>
      <c r="B272" s="8"/>
      <c r="C272" s="8"/>
      <c r="D272" s="8"/>
      <c r="E272" s="8"/>
      <c r="F272" s="23"/>
      <c r="G272" s="8"/>
      <c r="H272" s="642"/>
      <c r="I272" s="643"/>
      <c r="J272" s="643"/>
    </row>
    <row r="273" spans="1:10" s="597" customFormat="1">
      <c r="A273" s="8"/>
      <c r="B273" s="8"/>
      <c r="C273" s="8"/>
      <c r="D273" s="8"/>
      <c r="E273" s="8"/>
      <c r="F273" s="23"/>
      <c r="G273" s="8"/>
      <c r="H273" s="642"/>
      <c r="I273" s="643"/>
      <c r="J273" s="643"/>
    </row>
    <row r="274" spans="1:10" s="597" customFormat="1">
      <c r="A274" s="8"/>
      <c r="B274" s="8"/>
      <c r="C274" s="8"/>
      <c r="D274" s="8"/>
      <c r="E274" s="8"/>
      <c r="F274" s="23"/>
      <c r="G274" s="8"/>
      <c r="H274" s="642"/>
      <c r="I274" s="643"/>
      <c r="J274" s="643"/>
    </row>
    <row r="275" spans="1:10" s="597" customFormat="1">
      <c r="A275" s="8"/>
      <c r="B275" s="8"/>
      <c r="C275" s="8"/>
      <c r="D275" s="8"/>
      <c r="E275" s="8"/>
      <c r="F275" s="23"/>
      <c r="G275" s="8"/>
      <c r="H275" s="642"/>
      <c r="I275" s="643"/>
      <c r="J275" s="643"/>
    </row>
    <row r="276" spans="1:10" s="597" customFormat="1">
      <c r="A276" s="8"/>
      <c r="B276" s="8"/>
      <c r="C276" s="8"/>
      <c r="D276" s="8"/>
      <c r="E276" s="8"/>
      <c r="F276" s="23"/>
      <c r="G276" s="8"/>
      <c r="H276" s="642"/>
      <c r="I276" s="643"/>
      <c r="J276" s="643"/>
    </row>
    <row r="277" spans="1:10" s="597" customFormat="1">
      <c r="A277" s="8"/>
      <c r="B277" s="8"/>
      <c r="C277" s="8"/>
      <c r="D277" s="8"/>
      <c r="E277" s="8"/>
      <c r="F277" s="23"/>
      <c r="G277" s="8"/>
      <c r="H277" s="642"/>
      <c r="I277" s="643"/>
      <c r="J277" s="643"/>
    </row>
    <row r="278" spans="1:10" s="597" customFormat="1">
      <c r="A278" s="8"/>
      <c r="B278" s="8"/>
      <c r="C278" s="8"/>
      <c r="D278" s="8"/>
      <c r="E278" s="8"/>
      <c r="F278" s="23"/>
      <c r="G278" s="8"/>
      <c r="H278" s="642"/>
      <c r="I278" s="643"/>
      <c r="J278" s="643"/>
    </row>
    <row r="279" spans="1:10" s="597" customFormat="1">
      <c r="A279" s="8"/>
      <c r="B279" s="8"/>
      <c r="C279" s="8"/>
      <c r="D279" s="8"/>
      <c r="E279" s="8"/>
      <c r="F279" s="23"/>
      <c r="G279" s="8"/>
      <c r="H279" s="642"/>
      <c r="I279" s="643"/>
      <c r="J279" s="643"/>
    </row>
    <row r="280" spans="1:10" s="597" customFormat="1">
      <c r="A280" s="8"/>
      <c r="B280" s="8"/>
      <c r="C280" s="8"/>
      <c r="D280" s="8"/>
      <c r="E280" s="8"/>
      <c r="F280" s="23"/>
      <c r="G280" s="8"/>
      <c r="H280" s="642"/>
      <c r="I280" s="643"/>
      <c r="J280" s="643"/>
    </row>
    <row r="281" spans="1:10" s="597" customFormat="1">
      <c r="A281" s="8"/>
      <c r="B281" s="8"/>
      <c r="C281" s="8"/>
      <c r="D281" s="8"/>
      <c r="E281" s="8"/>
      <c r="F281" s="23"/>
      <c r="G281" s="8"/>
      <c r="H281" s="642"/>
      <c r="I281" s="643"/>
      <c r="J281" s="643"/>
    </row>
    <row r="282" spans="1:10" s="597" customFormat="1">
      <c r="A282" s="8"/>
      <c r="B282" s="8"/>
      <c r="C282" s="8"/>
      <c r="D282" s="8"/>
      <c r="E282" s="8"/>
      <c r="F282" s="23"/>
      <c r="G282" s="8"/>
      <c r="H282" s="642"/>
      <c r="I282" s="643"/>
      <c r="J282" s="643"/>
    </row>
    <row r="283" spans="1:10" s="597" customFormat="1">
      <c r="A283" s="8"/>
      <c r="B283" s="8"/>
      <c r="C283" s="8"/>
      <c r="D283" s="8"/>
      <c r="E283" s="8"/>
      <c r="F283" s="23"/>
      <c r="G283" s="8"/>
      <c r="H283" s="642"/>
      <c r="I283" s="643"/>
      <c r="J283" s="643"/>
    </row>
    <row r="284" spans="1:10" s="597" customFormat="1">
      <c r="A284" s="8"/>
      <c r="B284" s="8"/>
      <c r="C284" s="8"/>
      <c r="D284" s="8"/>
      <c r="E284" s="8"/>
      <c r="F284" s="23"/>
      <c r="G284" s="8"/>
      <c r="H284" s="642"/>
      <c r="I284" s="643"/>
      <c r="J284" s="643"/>
    </row>
    <row r="285" spans="1:10" s="597" customFormat="1">
      <c r="A285" s="8"/>
      <c r="B285" s="8"/>
      <c r="C285" s="8"/>
      <c r="D285" s="8"/>
      <c r="E285" s="8"/>
      <c r="F285" s="23"/>
      <c r="G285" s="8"/>
      <c r="H285" s="642"/>
      <c r="I285" s="643"/>
      <c r="J285" s="643"/>
    </row>
    <row r="286" spans="1:10" s="597" customFormat="1">
      <c r="A286" s="8"/>
      <c r="B286" s="8"/>
      <c r="C286" s="8"/>
      <c r="D286" s="8"/>
      <c r="E286" s="8"/>
      <c r="F286" s="23"/>
      <c r="G286" s="8"/>
      <c r="H286" s="642"/>
      <c r="I286" s="643"/>
      <c r="J286" s="643"/>
    </row>
    <row r="287" spans="1:10" s="597" customFormat="1">
      <c r="A287" s="8"/>
      <c r="B287" s="8"/>
      <c r="C287" s="8"/>
      <c r="D287" s="8"/>
      <c r="E287" s="8"/>
      <c r="F287" s="23"/>
      <c r="G287" s="8"/>
      <c r="H287" s="642"/>
      <c r="I287" s="643"/>
      <c r="J287" s="643"/>
    </row>
    <row r="288" spans="1:10" s="597" customFormat="1">
      <c r="A288" s="8"/>
      <c r="B288" s="8"/>
      <c r="C288" s="8"/>
      <c r="D288" s="8"/>
      <c r="E288" s="8"/>
      <c r="F288" s="23"/>
      <c r="G288" s="8"/>
      <c r="H288" s="642"/>
      <c r="I288" s="643"/>
      <c r="J288" s="643"/>
    </row>
    <row r="289" spans="1:10" s="597" customFormat="1">
      <c r="A289" s="8"/>
      <c r="B289" s="8"/>
      <c r="C289" s="8"/>
      <c r="D289" s="8"/>
      <c r="E289" s="8"/>
      <c r="F289" s="23"/>
      <c r="G289" s="8"/>
      <c r="H289" s="642"/>
      <c r="I289" s="643"/>
      <c r="J289" s="643"/>
    </row>
    <row r="290" spans="1:10" s="597" customFormat="1">
      <c r="A290" s="8"/>
      <c r="B290" s="8"/>
      <c r="C290" s="8"/>
      <c r="D290" s="8"/>
      <c r="E290" s="8"/>
      <c r="F290" s="23"/>
      <c r="G290" s="8"/>
      <c r="H290" s="642"/>
      <c r="I290" s="643"/>
      <c r="J290" s="643"/>
    </row>
    <row r="291" spans="1:10" s="597" customFormat="1">
      <c r="A291" s="8"/>
      <c r="B291" s="8"/>
      <c r="C291" s="8"/>
      <c r="D291" s="8"/>
      <c r="E291" s="8"/>
      <c r="F291" s="23"/>
      <c r="G291" s="8"/>
      <c r="H291" s="642"/>
      <c r="I291" s="643"/>
      <c r="J291" s="643"/>
    </row>
    <row r="292" spans="1:10" s="597" customFormat="1">
      <c r="A292" s="8"/>
      <c r="B292" s="8"/>
      <c r="C292" s="8"/>
      <c r="D292" s="8"/>
      <c r="E292" s="8"/>
      <c r="F292" s="23"/>
      <c r="G292" s="8"/>
      <c r="H292" s="642"/>
      <c r="I292" s="643"/>
      <c r="J292" s="643"/>
    </row>
    <row r="293" spans="1:10" s="597" customFormat="1">
      <c r="A293" s="8"/>
      <c r="B293" s="8"/>
      <c r="C293" s="8"/>
      <c r="D293" s="8"/>
      <c r="E293" s="8"/>
      <c r="F293" s="23"/>
      <c r="G293" s="8"/>
      <c r="H293" s="642"/>
      <c r="I293" s="643"/>
      <c r="J293" s="643"/>
    </row>
    <row r="294" spans="1:10" s="597" customFormat="1">
      <c r="A294" s="8"/>
      <c r="B294" s="8"/>
      <c r="C294" s="8"/>
      <c r="D294" s="8"/>
      <c r="E294" s="8"/>
      <c r="F294" s="23"/>
      <c r="G294" s="8"/>
      <c r="H294" s="642"/>
      <c r="I294" s="643"/>
      <c r="J294" s="643"/>
    </row>
    <row r="295" spans="1:10" s="597" customFormat="1">
      <c r="A295" s="8"/>
      <c r="B295" s="8"/>
      <c r="C295" s="8"/>
      <c r="D295" s="8"/>
      <c r="E295" s="8"/>
      <c r="F295" s="23"/>
      <c r="G295" s="8"/>
      <c r="H295" s="642"/>
      <c r="I295" s="643"/>
      <c r="J295" s="643"/>
    </row>
    <row r="296" spans="1:10" s="597" customFormat="1">
      <c r="A296" s="8"/>
      <c r="B296" s="8"/>
      <c r="C296" s="8"/>
      <c r="D296" s="8"/>
      <c r="E296" s="8"/>
      <c r="F296" s="23"/>
      <c r="G296" s="8"/>
      <c r="H296" s="642"/>
      <c r="I296" s="643"/>
      <c r="J296" s="643"/>
    </row>
    <row r="297" spans="1:10" s="597" customFormat="1">
      <c r="A297" s="8"/>
      <c r="B297" s="8"/>
      <c r="C297" s="8"/>
      <c r="D297" s="8"/>
      <c r="E297" s="8"/>
      <c r="F297" s="23"/>
      <c r="G297" s="8"/>
      <c r="H297" s="642"/>
      <c r="I297" s="643"/>
      <c r="J297" s="643"/>
    </row>
    <row r="298" spans="1:10" s="597" customFormat="1">
      <c r="A298" s="8"/>
      <c r="B298" s="8"/>
      <c r="C298" s="8"/>
      <c r="D298" s="8"/>
      <c r="E298" s="8"/>
      <c r="F298" s="23"/>
      <c r="G298" s="8"/>
      <c r="H298" s="642"/>
      <c r="I298" s="643"/>
      <c r="J298" s="643"/>
    </row>
    <row r="299" spans="1:10" s="597" customFormat="1">
      <c r="A299" s="8"/>
      <c r="B299" s="8"/>
      <c r="C299" s="8"/>
      <c r="D299" s="8"/>
      <c r="E299" s="8"/>
      <c r="F299" s="23"/>
      <c r="G299" s="8"/>
      <c r="H299" s="642"/>
      <c r="I299" s="643"/>
      <c r="J299" s="643"/>
    </row>
    <row r="300" spans="1:10" s="597" customFormat="1">
      <c r="A300" s="8"/>
      <c r="B300" s="8"/>
      <c r="C300" s="8"/>
      <c r="D300" s="8"/>
      <c r="E300" s="8"/>
      <c r="F300" s="23"/>
      <c r="G300" s="8"/>
      <c r="H300" s="642"/>
      <c r="I300" s="643"/>
      <c r="J300" s="643"/>
    </row>
    <row r="301" spans="1:10" s="597" customFormat="1">
      <c r="A301" s="8"/>
      <c r="B301" s="8"/>
      <c r="C301" s="8"/>
      <c r="D301" s="8"/>
      <c r="E301" s="8"/>
      <c r="F301" s="23"/>
      <c r="G301" s="8"/>
      <c r="H301" s="642"/>
      <c r="I301" s="643"/>
      <c r="J301" s="643"/>
    </row>
    <row r="302" spans="1:10" s="597" customFormat="1">
      <c r="A302" s="8"/>
      <c r="B302" s="8"/>
      <c r="C302" s="8"/>
      <c r="D302" s="8"/>
      <c r="E302" s="8"/>
      <c r="F302" s="23"/>
      <c r="G302" s="8"/>
      <c r="H302" s="642"/>
      <c r="I302" s="643"/>
      <c r="J302" s="643"/>
    </row>
    <row r="303" spans="1:10" s="597" customFormat="1">
      <c r="A303" s="8"/>
      <c r="B303" s="8"/>
      <c r="C303" s="8"/>
      <c r="D303" s="8"/>
      <c r="E303" s="8"/>
      <c r="F303" s="23"/>
      <c r="G303" s="8"/>
      <c r="H303" s="642"/>
      <c r="I303" s="643"/>
      <c r="J303" s="643"/>
    </row>
    <row r="304" spans="1:10" s="597" customFormat="1">
      <c r="A304" s="8"/>
      <c r="B304" s="8"/>
      <c r="C304" s="8"/>
      <c r="D304" s="8"/>
      <c r="E304" s="8"/>
      <c r="F304" s="23"/>
      <c r="G304" s="8"/>
      <c r="H304" s="642"/>
      <c r="I304" s="643"/>
      <c r="J304" s="643"/>
    </row>
    <row r="305" spans="1:10" s="597" customFormat="1">
      <c r="A305" s="8"/>
      <c r="B305" s="8"/>
      <c r="C305" s="8"/>
      <c r="D305" s="8"/>
      <c r="E305" s="8"/>
      <c r="F305" s="23"/>
      <c r="G305" s="8"/>
      <c r="H305" s="642"/>
      <c r="I305" s="643"/>
      <c r="J305" s="643"/>
    </row>
    <row r="306" spans="1:10" s="597" customFormat="1">
      <c r="A306" s="8"/>
      <c r="B306" s="8"/>
      <c r="C306" s="8"/>
      <c r="D306" s="8"/>
      <c r="E306" s="8"/>
      <c r="F306" s="23"/>
      <c r="G306" s="8"/>
      <c r="H306" s="642"/>
      <c r="I306" s="643"/>
      <c r="J306" s="643"/>
    </row>
    <row r="307" spans="1:10" s="597" customFormat="1">
      <c r="A307" s="8"/>
      <c r="B307" s="8"/>
      <c r="C307" s="8"/>
      <c r="D307" s="8"/>
      <c r="E307" s="8"/>
      <c r="F307" s="23"/>
      <c r="G307" s="8"/>
      <c r="H307" s="642"/>
      <c r="I307" s="643"/>
      <c r="J307" s="643"/>
    </row>
    <row r="308" spans="1:10" s="597" customFormat="1">
      <c r="A308" s="8"/>
      <c r="B308" s="8"/>
      <c r="C308" s="8"/>
      <c r="D308" s="8"/>
      <c r="E308" s="8"/>
      <c r="F308" s="23"/>
      <c r="G308" s="8"/>
      <c r="H308" s="642"/>
      <c r="I308" s="643"/>
      <c r="J308" s="643"/>
    </row>
    <row r="309" spans="1:10" s="597" customFormat="1">
      <c r="A309" s="8"/>
      <c r="B309" s="8"/>
      <c r="C309" s="8"/>
      <c r="D309" s="8"/>
      <c r="E309" s="8"/>
      <c r="F309" s="23"/>
      <c r="G309" s="8"/>
      <c r="H309" s="642"/>
      <c r="I309" s="643"/>
      <c r="J309" s="643"/>
    </row>
    <row r="310" spans="1:10" s="597" customFormat="1">
      <c r="A310" s="8"/>
      <c r="B310" s="8"/>
      <c r="C310" s="8"/>
      <c r="D310" s="8"/>
      <c r="E310" s="8"/>
      <c r="F310" s="23"/>
      <c r="G310" s="8"/>
      <c r="H310" s="642"/>
      <c r="I310" s="643"/>
      <c r="J310" s="643"/>
    </row>
    <row r="311" spans="1:10" s="597" customFormat="1">
      <c r="A311" s="8"/>
      <c r="B311" s="8"/>
      <c r="C311" s="8"/>
      <c r="D311" s="8"/>
      <c r="E311" s="8"/>
      <c r="F311" s="23"/>
      <c r="G311" s="8"/>
      <c r="H311" s="642"/>
      <c r="I311" s="643"/>
      <c r="J311" s="643"/>
    </row>
    <row r="312" spans="1:10" s="597" customFormat="1">
      <c r="A312" s="8"/>
      <c r="B312" s="8"/>
      <c r="C312" s="8"/>
      <c r="D312" s="8"/>
      <c r="E312" s="8"/>
      <c r="F312" s="23"/>
      <c r="G312" s="8"/>
      <c r="H312" s="642"/>
      <c r="I312" s="643"/>
      <c r="J312" s="643"/>
    </row>
    <row r="313" spans="1:10" s="597" customFormat="1">
      <c r="A313" s="8"/>
      <c r="B313" s="8"/>
      <c r="C313" s="8"/>
      <c r="D313" s="8"/>
      <c r="E313" s="8"/>
      <c r="F313" s="23"/>
      <c r="G313" s="8"/>
      <c r="H313" s="642"/>
      <c r="I313" s="643"/>
      <c r="J313" s="643"/>
    </row>
    <row r="314" spans="1:10" s="597" customFormat="1">
      <c r="A314" s="8"/>
      <c r="B314" s="8"/>
      <c r="C314" s="8"/>
      <c r="D314" s="8"/>
      <c r="E314" s="8"/>
      <c r="F314" s="23"/>
      <c r="G314" s="8"/>
      <c r="H314" s="642"/>
      <c r="I314" s="643"/>
      <c r="J314" s="643"/>
    </row>
    <row r="319" spans="1:10" s="597" customFormat="1">
      <c r="A319" s="8"/>
      <c r="B319" s="8"/>
      <c r="C319" s="8"/>
      <c r="D319" s="8"/>
      <c r="E319" s="8"/>
      <c r="F319" s="23"/>
      <c r="G319" s="8"/>
      <c r="H319" s="642"/>
      <c r="I319" s="643"/>
      <c r="J319" s="643"/>
    </row>
  </sheetData>
  <sheetProtection algorithmName="SHA-512" hashValue="JdRl3nxni2k8wnWJtWA3MRVesZQ5AvzpRBE20QQirZIw5Eb+KgYsj6dD/lE37UB0reK/u/1Y9Ea+zczYApejiA==" saltValue="zqLYZa+GwtvLmr77adcCtA==" spinCount="100000" sheet="1" objects="1" scenarios="1"/>
  <mergeCells count="1">
    <mergeCell ref="A3:C3"/>
  </mergeCells>
  <phoneticPr fontId="101" type="noConversion"/>
  <conditionalFormatting sqref="C5:C27">
    <cfRule type="expression" dxfId="5" priority="26">
      <formula>MOD(ROW(),2)=0</formula>
    </cfRule>
  </conditionalFormatting>
  <conditionalFormatting sqref="D3:E3 G3 A5:B5 D5:F17 B6:B29 A6:A155 D21:E27 C28:E29 B30:E155">
    <cfRule type="expression" dxfId="4" priority="64">
      <formula>MOD(ROW(),2)=0</formula>
    </cfRule>
  </conditionalFormatting>
  <conditionalFormatting sqref="D18:E18">
    <cfRule type="expression" dxfId="3" priority="42">
      <formula>MOD(ROW(),2)=0</formula>
    </cfRule>
  </conditionalFormatting>
  <conditionalFormatting sqref="F18:F155">
    <cfRule type="expression" dxfId="2" priority="28">
      <formula>MOD(ROW(),2)=0</formula>
    </cfRule>
  </conditionalFormatting>
  <conditionalFormatting sqref="G5:L155">
    <cfRule type="expression" dxfId="1" priority="1">
      <formula>MOD(ROW(),2)=0</formula>
    </cfRule>
  </conditionalFormatting>
  <conditionalFormatting sqref="I3:L3">
    <cfRule type="expression" dxfId="0" priority="62">
      <formula>MOD(ROW(),2)=0</formula>
    </cfRule>
  </conditionalFormatting>
  <pageMargins left="0.70866141732283472" right="0.70866141732283472" top="0.78740157480314965" bottom="0.78740157480314965" header="0.31496062992125984" footer="0.31496062992125984"/>
  <pageSetup paperSize="9" scale="29" orientation="landscape" r:id="rId1"/>
  <headerFooter>
    <oddHeader xml:space="preserve">&amp;L&amp;"Arial,Standard"&amp;8&amp;F
&amp;C&amp;"Arial,Standard"&amp;8&amp;A&amp;R&amp;G </oddHeader>
    <oddFooter xml:space="preserve">&amp;C&amp;"Arial,Standard"&amp;8Seite &amp;P von &amp;N Seiten&amp;R&amp;"Arial,Standard"&amp;8copyright by: SV </oddFooter>
  </headerFooter>
  <ignoredErrors>
    <ignoredError sqref="C5:C27 C62:C95 C96:C120 C121:C155" twoDigitTextYear="1"/>
    <ignoredError sqref="J28 L18" formula="1"/>
  </ignoredErrors>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22</vt:i4>
      </vt:variant>
      <vt:variant>
        <vt:lpstr>Benannte Bereiche</vt:lpstr>
      </vt:variant>
      <vt:variant>
        <vt:i4>16</vt:i4>
      </vt:variant>
    </vt:vector>
  </HeadingPairs>
  <TitlesOfParts>
    <vt:vector size="38" baseType="lpstr">
      <vt:lpstr>Preiszusammenstellung</vt:lpstr>
      <vt:lpstr>Erklärung Bearbeitung</vt:lpstr>
      <vt:lpstr>Firmendaten</vt:lpstr>
      <vt:lpstr>Eigenerklärungen</vt:lpstr>
      <vt:lpstr>Erklärung Nachunternehmer</vt:lpstr>
      <vt:lpstr>Allg. Anforderungen Reinigung</vt:lpstr>
      <vt:lpstr>GMK UR</vt:lpstr>
      <vt:lpstr>GMK GR-So</vt:lpstr>
      <vt:lpstr>Verwaltung Haus 4</vt:lpstr>
      <vt:lpstr>LB Af</vt:lpstr>
      <vt:lpstr>LB Bü</vt:lpstr>
      <vt:lpstr>LB Bs</vt:lpstr>
      <vt:lpstr>LB Foy</vt:lpstr>
      <vt:lpstr>LB Fl</vt:lpstr>
      <vt:lpstr>LB Wf</vt:lpstr>
      <vt:lpstr>LB Sa</vt:lpstr>
      <vt:lpstr>LB Tk</vt:lpstr>
      <vt:lpstr>LB Tr</vt:lpstr>
      <vt:lpstr>LB Ko</vt:lpstr>
      <vt:lpstr>LB Grund- Sonderreinigung</vt:lpstr>
      <vt:lpstr>Berechnung Tage </vt:lpstr>
      <vt:lpstr>Steuerung</vt:lpstr>
      <vt:lpstr>Firmendaten!Druckbereich</vt:lpstr>
      <vt:lpstr>Preiszusammenstellung!Druckbereich</vt:lpstr>
      <vt:lpstr>'Berechnung Tage '!Drucktitel</vt:lpstr>
      <vt:lpstr>'LB Af'!Drucktitel</vt:lpstr>
      <vt:lpstr>'LB Bs'!Drucktitel</vt:lpstr>
      <vt:lpstr>'LB Bü'!Drucktitel</vt:lpstr>
      <vt:lpstr>'LB Fl'!Drucktitel</vt:lpstr>
      <vt:lpstr>'LB Foy'!Drucktitel</vt:lpstr>
      <vt:lpstr>'LB Grund- Sonderreinigung'!Drucktitel</vt:lpstr>
      <vt:lpstr>'LB Ko'!Drucktitel</vt:lpstr>
      <vt:lpstr>'LB Sa'!Drucktitel</vt:lpstr>
      <vt:lpstr>'LB Tk'!Drucktitel</vt:lpstr>
      <vt:lpstr>'LB Tr'!Drucktitel</vt:lpstr>
      <vt:lpstr>'LB Wf'!Drucktitel</vt:lpstr>
      <vt:lpstr>Preiszusammenstellung!Drucktitel</vt:lpstr>
      <vt:lpstr>Steuerung!Drucktitel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Barbara Schweser-Kopfmüller</cp:lastModifiedBy>
  <cp:lastPrinted>2026-03-10T15:33:57Z</cp:lastPrinted>
  <dcterms:created xsi:type="dcterms:W3CDTF">2006-09-08T07:39:57Z</dcterms:created>
  <dcterms:modified xsi:type="dcterms:W3CDTF">2026-03-10T20:08:37Z</dcterms:modified>
</cp:coreProperties>
</file>